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5" activeTab="13"/>
  </bookViews>
  <sheets>
    <sheet name="Приложение 1" sheetId="17" r:id="rId1"/>
    <sheet name="Приложение 2" sheetId="15" r:id="rId2"/>
    <sheet name="Приложение 3" sheetId="58" r:id="rId3"/>
    <sheet name="Приложение 4" sheetId="18" r:id="rId4"/>
    <sheet name="Приложение 5" sheetId="19" r:id="rId5"/>
    <sheet name="Приложение 6" sheetId="20" r:id="rId6"/>
    <sheet name="Приложение 7" sheetId="30" r:id="rId7"/>
    <sheet name="Приложение 8" sheetId="51" r:id="rId8"/>
    <sheet name="Приложение 9" sheetId="54" r:id="rId9"/>
    <sheet name="Приложение 10" sheetId="55" r:id="rId10"/>
    <sheet name="Приложение 11" sheetId="56" r:id="rId11"/>
    <sheet name="Приложение 12" sheetId="52" r:id="rId12"/>
    <sheet name="Приложение 13" sheetId="53" r:id="rId13"/>
    <sheet name="Перечень" sheetId="37" r:id="rId14"/>
    <sheet name="Лист1" sheetId="59" r:id="rId15"/>
  </sheets>
  <definedNames>
    <definedName name="_Toc105952697" localSheetId="5">'Приложение 6'!#REF!</definedName>
    <definedName name="_Toc105952698" localSheetId="5">'Приложение 6'!#REF!</definedName>
    <definedName name="_xlnm._FilterDatabase" localSheetId="9" hidden="1">'Приложение 10'!$A$6:$N$76</definedName>
    <definedName name="_xlnm._FilterDatabase" localSheetId="10" hidden="1">'Приложение 11'!$A$6:$O$74</definedName>
    <definedName name="_xlnm._FilterDatabase" localSheetId="7" hidden="1">'Приложение 8'!$A$6:$O$76</definedName>
    <definedName name="_xlnm._FilterDatabase" localSheetId="8" hidden="1">'Приложение 9'!$A$6:$P$73</definedName>
    <definedName name="_xlnm.Print_Area" localSheetId="0">'Приложение 1'!$A$1:$C$59</definedName>
    <definedName name="_xlnm.Print_Area" localSheetId="9">'Приложение 10'!$A$1:$K$75</definedName>
    <definedName name="_xlnm.Print_Area" localSheetId="10">'Приложение 11'!$A$1:$L$73</definedName>
    <definedName name="_xlnm.Print_Area" localSheetId="12">#REF!</definedName>
    <definedName name="_xlnm.Print_Area" localSheetId="1">'Приложение 2'!$A$1:$C$8</definedName>
    <definedName name="_xlnm.Print_Area" localSheetId="3">'Приложение 4'!$A$1:$F$36</definedName>
    <definedName name="_xlnm.Print_Area" localSheetId="5">'Приложение 6'!$A$1:$C$63</definedName>
    <definedName name="_xlnm.Print_Area" localSheetId="6">'Приложение 7'!$A$1:$D$67</definedName>
    <definedName name="_xlnm.Print_Area" localSheetId="7">'Приложение 8'!$A$1:$L$75</definedName>
    <definedName name="_xlnm.Print_Area" localSheetId="8">'Приложение 9'!$A$1:$M$72</definedName>
    <definedName name="_xlnm.Print_Area">#REF!</definedName>
    <definedName name="п" localSheetId="9">#REF!</definedName>
    <definedName name="п" localSheetId="10">#REF!</definedName>
    <definedName name="п" localSheetId="12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10">#REF!</definedName>
    <definedName name="пр">#REF!</definedName>
    <definedName name="приложение8" localSheetId="9">#REF!</definedName>
    <definedName name="приложение8" localSheetId="10">#REF!</definedName>
    <definedName name="приложение8" localSheetId="12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14210"/>
</workbook>
</file>

<file path=xl/calcChain.xml><?xml version="1.0" encoding="utf-8"?>
<calcChain xmlns="http://schemas.openxmlformats.org/spreadsheetml/2006/main">
  <c r="C11" i="20"/>
  <c r="L60" i="51"/>
  <c r="L59"/>
  <c r="L58"/>
  <c r="L57"/>
  <c r="C39" i="20"/>
  <c r="C63"/>
  <c r="K60" i="55"/>
  <c r="K59"/>
  <c r="K58"/>
  <c r="K57"/>
  <c r="K75"/>
  <c r="K42"/>
  <c r="L75" i="51"/>
  <c r="L42"/>
  <c r="L26"/>
  <c r="I32"/>
  <c r="K32"/>
  <c r="L26" i="54"/>
  <c r="K32"/>
  <c r="K26" i="56"/>
  <c r="J32"/>
  <c r="K26" i="55"/>
  <c r="H32"/>
  <c r="J32"/>
  <c r="F16" i="18"/>
  <c r="I73" i="56"/>
  <c r="J72"/>
  <c r="J70"/>
  <c r="J69"/>
  <c r="J63"/>
  <c r="J62"/>
  <c r="J61"/>
  <c r="J59"/>
  <c r="J54"/>
  <c r="J53"/>
  <c r="J52"/>
  <c r="J51"/>
  <c r="J45"/>
  <c r="J44"/>
  <c r="J43"/>
  <c r="J42"/>
  <c r="J41"/>
  <c r="J40"/>
  <c r="J39"/>
  <c r="J35"/>
  <c r="J34"/>
  <c r="J33"/>
  <c r="J31"/>
  <c r="J30"/>
  <c r="J29"/>
  <c r="J28"/>
  <c r="J27"/>
  <c r="J25"/>
  <c r="J24"/>
  <c r="J19"/>
  <c r="J18"/>
  <c r="J17"/>
  <c r="J16"/>
  <c r="J15"/>
  <c r="J14"/>
  <c r="J13"/>
  <c r="J12"/>
  <c r="I71"/>
  <c r="I68"/>
  <c r="I67"/>
  <c r="I66"/>
  <c r="I65"/>
  <c r="I64"/>
  <c r="I62"/>
  <c r="I61"/>
  <c r="I60"/>
  <c r="I58"/>
  <c r="K58"/>
  <c r="J58"/>
  <c r="I57"/>
  <c r="K57"/>
  <c r="J57"/>
  <c r="I56"/>
  <c r="K56"/>
  <c r="J56"/>
  <c r="I55"/>
  <c r="K55"/>
  <c r="J55"/>
  <c r="I53"/>
  <c r="I50"/>
  <c r="K50"/>
  <c r="J50"/>
  <c r="I49"/>
  <c r="K49"/>
  <c r="J49"/>
  <c r="I48"/>
  <c r="K48"/>
  <c r="J48"/>
  <c r="I47"/>
  <c r="K47"/>
  <c r="J47"/>
  <c r="I46"/>
  <c r="K46"/>
  <c r="J46"/>
  <c r="I44"/>
  <c r="I43"/>
  <c r="I42"/>
  <c r="I38"/>
  <c r="K38"/>
  <c r="J38"/>
  <c r="I37"/>
  <c r="K37"/>
  <c r="J37"/>
  <c r="I36"/>
  <c r="K36"/>
  <c r="J36"/>
  <c r="I33"/>
  <c r="I26"/>
  <c r="J26"/>
  <c r="I23"/>
  <c r="K23"/>
  <c r="J23"/>
  <c r="I22"/>
  <c r="K22"/>
  <c r="J22"/>
  <c r="I21"/>
  <c r="K21"/>
  <c r="J21"/>
  <c r="I20"/>
  <c r="K20"/>
  <c r="J20"/>
  <c r="I17"/>
  <c r="I16"/>
  <c r="I15"/>
  <c r="I14"/>
  <c r="I11"/>
  <c r="K11"/>
  <c r="J11"/>
  <c r="I10"/>
  <c r="K10"/>
  <c r="J10"/>
  <c r="I9"/>
  <c r="K9"/>
  <c r="J9"/>
  <c r="I8"/>
  <c r="K8"/>
  <c r="J8"/>
  <c r="I7"/>
  <c r="J74" i="55"/>
  <c r="J73"/>
  <c r="J72"/>
  <c r="J71"/>
  <c r="J65"/>
  <c r="J64"/>
  <c r="J63"/>
  <c r="J61"/>
  <c r="J56"/>
  <c r="J55"/>
  <c r="J54"/>
  <c r="J53"/>
  <c r="J47"/>
  <c r="J46"/>
  <c r="J45"/>
  <c r="J41"/>
  <c r="J40"/>
  <c r="J39"/>
  <c r="J35"/>
  <c r="J34"/>
  <c r="J33"/>
  <c r="J31"/>
  <c r="J30"/>
  <c r="J29"/>
  <c r="J28"/>
  <c r="J27"/>
  <c r="J25"/>
  <c r="J24"/>
  <c r="J19"/>
  <c r="J18"/>
  <c r="J17"/>
  <c r="J16"/>
  <c r="J15"/>
  <c r="J14"/>
  <c r="J13"/>
  <c r="J12"/>
  <c r="I70"/>
  <c r="K70"/>
  <c r="J70"/>
  <c r="I69"/>
  <c r="K69"/>
  <c r="J69"/>
  <c r="I68"/>
  <c r="K68"/>
  <c r="J68"/>
  <c r="I67"/>
  <c r="K67"/>
  <c r="J67"/>
  <c r="I66"/>
  <c r="K66"/>
  <c r="J66"/>
  <c r="I64"/>
  <c r="I63"/>
  <c r="I62"/>
  <c r="K62"/>
  <c r="J62"/>
  <c r="I60"/>
  <c r="J60"/>
  <c r="I59"/>
  <c r="J59"/>
  <c r="I58"/>
  <c r="J58"/>
  <c r="I57"/>
  <c r="J57"/>
  <c r="I55"/>
  <c r="I52"/>
  <c r="K52"/>
  <c r="J52"/>
  <c r="I51"/>
  <c r="K51"/>
  <c r="J51"/>
  <c r="I50"/>
  <c r="K50"/>
  <c r="J50"/>
  <c r="I49"/>
  <c r="K49"/>
  <c r="J49"/>
  <c r="I48"/>
  <c r="K48"/>
  <c r="J48"/>
  <c r="I46"/>
  <c r="I45"/>
  <c r="I38"/>
  <c r="K38"/>
  <c r="J38"/>
  <c r="I37"/>
  <c r="K37"/>
  <c r="J37"/>
  <c r="I36"/>
  <c r="K36"/>
  <c r="J36"/>
  <c r="I33"/>
  <c r="I26"/>
  <c r="J26"/>
  <c r="I23"/>
  <c r="K23"/>
  <c r="J23"/>
  <c r="I22"/>
  <c r="K22"/>
  <c r="J22"/>
  <c r="I21"/>
  <c r="K21"/>
  <c r="J21"/>
  <c r="I20"/>
  <c r="K20"/>
  <c r="J20"/>
  <c r="I17"/>
  <c r="I16"/>
  <c r="I15"/>
  <c r="I14"/>
  <c r="I11"/>
  <c r="K11"/>
  <c r="J11"/>
  <c r="I10"/>
  <c r="K10"/>
  <c r="J10"/>
  <c r="I9"/>
  <c r="K9"/>
  <c r="J9"/>
  <c r="I8"/>
  <c r="K8"/>
  <c r="J8"/>
  <c r="I7"/>
  <c r="I75"/>
  <c r="K7"/>
  <c r="J75"/>
  <c r="K74" i="51"/>
  <c r="K73"/>
  <c r="K72"/>
  <c r="K71"/>
  <c r="K65"/>
  <c r="K64"/>
  <c r="K63"/>
  <c r="K61"/>
  <c r="K56"/>
  <c r="K55"/>
  <c r="K54"/>
  <c r="K53"/>
  <c r="K47"/>
  <c r="K46"/>
  <c r="K45"/>
  <c r="K41"/>
  <c r="K40"/>
  <c r="K39"/>
  <c r="K35"/>
  <c r="K34"/>
  <c r="K33"/>
  <c r="K31"/>
  <c r="K30"/>
  <c r="K29"/>
  <c r="K28"/>
  <c r="K27"/>
  <c r="K25"/>
  <c r="K24"/>
  <c r="K19"/>
  <c r="K18"/>
  <c r="K17"/>
  <c r="K16"/>
  <c r="K15"/>
  <c r="K14"/>
  <c r="K13"/>
  <c r="K12"/>
  <c r="J70"/>
  <c r="L70"/>
  <c r="K70"/>
  <c r="J69"/>
  <c r="L69"/>
  <c r="K69"/>
  <c r="J68"/>
  <c r="L68"/>
  <c r="K68"/>
  <c r="J67"/>
  <c r="L67"/>
  <c r="K67"/>
  <c r="J66"/>
  <c r="L66"/>
  <c r="K66"/>
  <c r="J64"/>
  <c r="J63"/>
  <c r="J62"/>
  <c r="L62"/>
  <c r="K62"/>
  <c r="J60"/>
  <c r="K60"/>
  <c r="J59"/>
  <c r="K59"/>
  <c r="J58"/>
  <c r="K58"/>
  <c r="J57"/>
  <c r="K57"/>
  <c r="J55"/>
  <c r="J52"/>
  <c r="L52"/>
  <c r="K52"/>
  <c r="J51"/>
  <c r="L51"/>
  <c r="K51"/>
  <c r="J50"/>
  <c r="L50"/>
  <c r="K50"/>
  <c r="J49"/>
  <c r="L49"/>
  <c r="K49"/>
  <c r="J48"/>
  <c r="L48"/>
  <c r="K48"/>
  <c r="J46"/>
  <c r="J45"/>
  <c r="J38"/>
  <c r="L38"/>
  <c r="K38"/>
  <c r="J37"/>
  <c r="L37"/>
  <c r="K37"/>
  <c r="J36"/>
  <c r="L36"/>
  <c r="K36"/>
  <c r="J34"/>
  <c r="J33"/>
  <c r="J26"/>
  <c r="K26"/>
  <c r="J23"/>
  <c r="L23"/>
  <c r="K23"/>
  <c r="J22"/>
  <c r="L22"/>
  <c r="K22"/>
  <c r="J21"/>
  <c r="L21"/>
  <c r="K21"/>
  <c r="J20"/>
  <c r="L20"/>
  <c r="K20"/>
  <c r="J17"/>
  <c r="J16"/>
  <c r="J15"/>
  <c r="J14"/>
  <c r="J11"/>
  <c r="L11"/>
  <c r="K11"/>
  <c r="J10"/>
  <c r="L10"/>
  <c r="K10"/>
  <c r="J9"/>
  <c r="L9"/>
  <c r="K9"/>
  <c r="J8"/>
  <c r="L8"/>
  <c r="K8"/>
  <c r="J7"/>
  <c r="J75"/>
  <c r="L7"/>
  <c r="K75"/>
  <c r="J72" i="54"/>
  <c r="K71"/>
  <c r="K69"/>
  <c r="K68"/>
  <c r="K62"/>
  <c r="K61"/>
  <c r="K60"/>
  <c r="K58"/>
  <c r="K53"/>
  <c r="K52"/>
  <c r="K51"/>
  <c r="K50"/>
  <c r="K44"/>
  <c r="K43"/>
  <c r="K42"/>
  <c r="K41"/>
  <c r="K40"/>
  <c r="K39"/>
  <c r="K35"/>
  <c r="K34"/>
  <c r="K33"/>
  <c r="K31"/>
  <c r="K30"/>
  <c r="K29"/>
  <c r="K28"/>
  <c r="K27"/>
  <c r="K25"/>
  <c r="K24"/>
  <c r="K19"/>
  <c r="K18"/>
  <c r="K17"/>
  <c r="K16"/>
  <c r="K15"/>
  <c r="K14"/>
  <c r="K13"/>
  <c r="K12"/>
  <c r="J70"/>
  <c r="L70"/>
  <c r="K70"/>
  <c r="J67"/>
  <c r="L67"/>
  <c r="K67"/>
  <c r="J66"/>
  <c r="L66"/>
  <c r="K66"/>
  <c r="J65"/>
  <c r="L65"/>
  <c r="K65"/>
  <c r="J64"/>
  <c r="L64"/>
  <c r="K64"/>
  <c r="J63"/>
  <c r="L63"/>
  <c r="K63"/>
  <c r="J61"/>
  <c r="J60"/>
  <c r="J59"/>
  <c r="L59"/>
  <c r="K59"/>
  <c r="J57"/>
  <c r="L57"/>
  <c r="K57"/>
  <c r="J56"/>
  <c r="L56"/>
  <c r="K56"/>
  <c r="J55"/>
  <c r="L55"/>
  <c r="K55"/>
  <c r="J54"/>
  <c r="L54"/>
  <c r="K54"/>
  <c r="J52"/>
  <c r="J49"/>
  <c r="L49"/>
  <c r="K49"/>
  <c r="J48"/>
  <c r="L48"/>
  <c r="K48"/>
  <c r="J47"/>
  <c r="L47"/>
  <c r="K47"/>
  <c r="J46"/>
  <c r="L46"/>
  <c r="K46"/>
  <c r="J45"/>
  <c r="L45"/>
  <c r="K45"/>
  <c r="J43"/>
  <c r="J42"/>
  <c r="J38"/>
  <c r="L38"/>
  <c r="K38"/>
  <c r="J37"/>
  <c r="L37"/>
  <c r="K37"/>
  <c r="J36"/>
  <c r="L36"/>
  <c r="K36"/>
  <c r="J34"/>
  <c r="J33"/>
  <c r="J26"/>
  <c r="J23"/>
  <c r="J22"/>
  <c r="J21"/>
  <c r="J20"/>
  <c r="J17"/>
  <c r="J16"/>
  <c r="J15"/>
  <c r="J14"/>
  <c r="J11"/>
  <c r="J10"/>
  <c r="J9"/>
  <c r="J8"/>
  <c r="J7"/>
  <c r="G22" i="19"/>
  <c r="D22"/>
  <c r="E31"/>
  <c r="E30"/>
  <c r="E29"/>
  <c r="E28"/>
  <c r="E27"/>
  <c r="E24"/>
  <c r="E23"/>
  <c r="E21"/>
  <c r="E20"/>
  <c r="E19"/>
  <c r="E18"/>
  <c r="E16"/>
  <c r="E15"/>
  <c r="E14"/>
  <c r="E13"/>
  <c r="E11"/>
  <c r="E9"/>
  <c r="E8"/>
  <c r="D26"/>
  <c r="D25"/>
  <c r="D17"/>
  <c r="D12"/>
  <c r="D10"/>
  <c r="F10"/>
  <c r="E10"/>
  <c r="D7"/>
  <c r="D6"/>
  <c r="E32" i="18"/>
  <c r="E31"/>
  <c r="E30"/>
  <c r="E29"/>
  <c r="E28"/>
  <c r="E24"/>
  <c r="E23"/>
  <c r="E21"/>
  <c r="E20"/>
  <c r="E19"/>
  <c r="E18"/>
  <c r="E17"/>
  <c r="E15"/>
  <c r="E14"/>
  <c r="E13"/>
  <c r="E11"/>
  <c r="E9"/>
  <c r="E8"/>
  <c r="D27"/>
  <c r="F27"/>
  <c r="E27"/>
  <c r="D26"/>
  <c r="F26"/>
  <c r="E26"/>
  <c r="D25"/>
  <c r="F25"/>
  <c r="E25"/>
  <c r="D16"/>
  <c r="E16"/>
  <c r="D12"/>
  <c r="F12"/>
  <c r="E12"/>
  <c r="D10"/>
  <c r="F10"/>
  <c r="E10"/>
  <c r="D7"/>
  <c r="F7"/>
  <c r="E7"/>
  <c r="D6"/>
  <c r="D33"/>
  <c r="F6"/>
  <c r="F33"/>
  <c r="E33"/>
  <c r="C19" i="52"/>
  <c r="L71" i="56"/>
  <c r="L43" i="54"/>
  <c r="L42"/>
  <c r="C48" i="20"/>
  <c r="C7"/>
  <c r="C33"/>
  <c r="C12"/>
  <c r="M70" i="54"/>
  <c r="K46" i="55"/>
  <c r="K45"/>
  <c r="C26" i="30"/>
  <c r="M34" i="54"/>
  <c r="L34"/>
  <c r="L46" i="51"/>
  <c r="L34"/>
  <c r="K71" i="56"/>
  <c r="F22" i="19"/>
  <c r="F17"/>
  <c r="D18" i="30"/>
  <c r="D19"/>
  <c r="D17"/>
  <c r="D50"/>
  <c r="C50"/>
  <c r="H72" i="56"/>
  <c r="H71"/>
  <c r="H70"/>
  <c r="H69"/>
  <c r="L68"/>
  <c r="L67"/>
  <c r="K68"/>
  <c r="K67"/>
  <c r="K66"/>
  <c r="G65"/>
  <c r="G64"/>
  <c r="F65"/>
  <c r="F64"/>
  <c r="G63"/>
  <c r="H63"/>
  <c r="L62"/>
  <c r="L61"/>
  <c r="K62"/>
  <c r="K61"/>
  <c r="G62"/>
  <c r="F62"/>
  <c r="F61"/>
  <c r="H59"/>
  <c r="L58"/>
  <c r="H58"/>
  <c r="L57"/>
  <c r="L56"/>
  <c r="G56"/>
  <c r="G55"/>
  <c r="F56"/>
  <c r="F55"/>
  <c r="H54"/>
  <c r="L53"/>
  <c r="K53"/>
  <c r="H53"/>
  <c r="H52"/>
  <c r="H51"/>
  <c r="L50"/>
  <c r="H50"/>
  <c r="G47"/>
  <c r="G46"/>
  <c r="F47"/>
  <c r="F46"/>
  <c r="H45"/>
  <c r="L44"/>
  <c r="L43"/>
  <c r="K44"/>
  <c r="K43"/>
  <c r="K42"/>
  <c r="G43"/>
  <c r="G42"/>
  <c r="F43"/>
  <c r="F42"/>
  <c r="H41"/>
  <c r="H40"/>
  <c r="H39"/>
  <c r="L38"/>
  <c r="H38"/>
  <c r="G37"/>
  <c r="G36"/>
  <c r="F37"/>
  <c r="F36"/>
  <c r="H35"/>
  <c r="L33"/>
  <c r="H33"/>
  <c r="K33"/>
  <c r="F33"/>
  <c r="H31"/>
  <c r="H30"/>
  <c r="H29"/>
  <c r="H28"/>
  <c r="H27"/>
  <c r="L26"/>
  <c r="H26"/>
  <c r="H25"/>
  <c r="H24"/>
  <c r="L23"/>
  <c r="G20"/>
  <c r="F20"/>
  <c r="L17"/>
  <c r="L16"/>
  <c r="L15"/>
  <c r="L14"/>
  <c r="K17"/>
  <c r="K16"/>
  <c r="K15"/>
  <c r="K14"/>
  <c r="H14"/>
  <c r="G14"/>
  <c r="G7"/>
  <c r="H13"/>
  <c r="H12"/>
  <c r="L11"/>
  <c r="H11"/>
  <c r="L10"/>
  <c r="H10"/>
  <c r="F10"/>
  <c r="F9"/>
  <c r="F8"/>
  <c r="F7"/>
  <c r="G9"/>
  <c r="H74" i="55"/>
  <c r="H73"/>
  <c r="H72"/>
  <c r="H71"/>
  <c r="H70"/>
  <c r="G67"/>
  <c r="G66"/>
  <c r="F67"/>
  <c r="F66"/>
  <c r="G65"/>
  <c r="H65"/>
  <c r="K64"/>
  <c r="K63"/>
  <c r="F64"/>
  <c r="F63"/>
  <c r="H61"/>
  <c r="H60"/>
  <c r="G58"/>
  <c r="F58"/>
  <c r="G57"/>
  <c r="F57"/>
  <c r="H56"/>
  <c r="K55"/>
  <c r="H55"/>
  <c r="H54"/>
  <c r="H53"/>
  <c r="H52"/>
  <c r="G49"/>
  <c r="F49"/>
  <c r="F48"/>
  <c r="G48"/>
  <c r="H47"/>
  <c r="H46"/>
  <c r="G45"/>
  <c r="F45"/>
  <c r="H41"/>
  <c r="H40"/>
  <c r="H39"/>
  <c r="H38"/>
  <c r="G37"/>
  <c r="G36"/>
  <c r="F37"/>
  <c r="F36"/>
  <c r="H35"/>
  <c r="H34"/>
  <c r="K33"/>
  <c r="H33"/>
  <c r="F33"/>
  <c r="H31"/>
  <c r="H30"/>
  <c r="H29"/>
  <c r="H28"/>
  <c r="H27"/>
  <c r="H26"/>
  <c r="H25"/>
  <c r="H24"/>
  <c r="H23"/>
  <c r="G20"/>
  <c r="F20"/>
  <c r="K17"/>
  <c r="K16"/>
  <c r="K15"/>
  <c r="K14"/>
  <c r="H14"/>
  <c r="G14"/>
  <c r="H13"/>
  <c r="H12"/>
  <c r="H11"/>
  <c r="H10"/>
  <c r="F10"/>
  <c r="F9"/>
  <c r="F8"/>
  <c r="G9"/>
  <c r="L61" i="54"/>
  <c r="L60"/>
  <c r="L52"/>
  <c r="L33"/>
  <c r="C11" i="30"/>
  <c r="L23" i="54"/>
  <c r="L17"/>
  <c r="L16"/>
  <c r="L15"/>
  <c r="L14"/>
  <c r="C9" i="30"/>
  <c r="L11" i="54"/>
  <c r="L10"/>
  <c r="L9"/>
  <c r="L8"/>
  <c r="I71"/>
  <c r="I70"/>
  <c r="I69"/>
  <c r="I68"/>
  <c r="M67"/>
  <c r="M66"/>
  <c r="H64"/>
  <c r="G64"/>
  <c r="G63"/>
  <c r="H63"/>
  <c r="H62"/>
  <c r="I62"/>
  <c r="M61"/>
  <c r="H61"/>
  <c r="I61"/>
  <c r="G61"/>
  <c r="G60"/>
  <c r="H60"/>
  <c r="H59"/>
  <c r="I58"/>
  <c r="M57"/>
  <c r="M56"/>
  <c r="H55"/>
  <c r="G55"/>
  <c r="G54"/>
  <c r="H54"/>
  <c r="I53"/>
  <c r="M52"/>
  <c r="I52"/>
  <c r="I51"/>
  <c r="I50"/>
  <c r="M49"/>
  <c r="I49"/>
  <c r="H46"/>
  <c r="H45"/>
  <c r="G46"/>
  <c r="G45"/>
  <c r="I44"/>
  <c r="M43"/>
  <c r="M42"/>
  <c r="I43"/>
  <c r="H42"/>
  <c r="G42"/>
  <c r="I41"/>
  <c r="I40"/>
  <c r="I39"/>
  <c r="M38"/>
  <c r="I38"/>
  <c r="H37"/>
  <c r="G37"/>
  <c r="H36"/>
  <c r="G36"/>
  <c r="I35"/>
  <c r="I34"/>
  <c r="G33"/>
  <c r="I31"/>
  <c r="I30"/>
  <c r="I29"/>
  <c r="I28"/>
  <c r="I27"/>
  <c r="M26"/>
  <c r="I25"/>
  <c r="I24"/>
  <c r="M23"/>
  <c r="I23"/>
  <c r="H20"/>
  <c r="G20"/>
  <c r="M17"/>
  <c r="M16"/>
  <c r="M15"/>
  <c r="M14"/>
  <c r="D9" i="30"/>
  <c r="I14" i="54"/>
  <c r="H14"/>
  <c r="H7"/>
  <c r="I13"/>
  <c r="I12"/>
  <c r="M11"/>
  <c r="I11"/>
  <c r="M10"/>
  <c r="I10"/>
  <c r="G10"/>
  <c r="H9"/>
  <c r="G9"/>
  <c r="G8"/>
  <c r="G7"/>
  <c r="C53" i="20"/>
  <c r="L64" i="51"/>
  <c r="L63"/>
  <c r="C49" i="20"/>
  <c r="L55" i="51"/>
  <c r="D19" i="53"/>
  <c r="C19"/>
  <c r="G19"/>
  <c r="F19"/>
  <c r="F18"/>
  <c r="F17"/>
  <c r="H15"/>
  <c r="H14"/>
  <c r="H16"/>
  <c r="F19" i="52"/>
  <c r="E19"/>
  <c r="E18"/>
  <c r="E17"/>
  <c r="G15"/>
  <c r="G14"/>
  <c r="G16"/>
  <c r="F62" i="55"/>
  <c r="F7"/>
  <c r="F75"/>
  <c r="G59" i="54"/>
  <c r="G72"/>
  <c r="C46" i="30"/>
  <c r="C30"/>
  <c r="L9" i="56"/>
  <c r="L8"/>
  <c r="H8"/>
  <c r="L22"/>
  <c r="H22"/>
  <c r="L37"/>
  <c r="L36"/>
  <c r="H36"/>
  <c r="H62"/>
  <c r="H68"/>
  <c r="K7"/>
  <c r="H45" i="55"/>
  <c r="H51"/>
  <c r="M22" i="54"/>
  <c r="M21"/>
  <c r="M9"/>
  <c r="I22"/>
  <c r="I26"/>
  <c r="M33"/>
  <c r="M48"/>
  <c r="I56"/>
  <c r="M55"/>
  <c r="I57"/>
  <c r="M60"/>
  <c r="M65"/>
  <c r="M64"/>
  <c r="I64"/>
  <c r="I66"/>
  <c r="I67"/>
  <c r="L22"/>
  <c r="L21"/>
  <c r="L20"/>
  <c r="C13" i="30"/>
  <c r="C12"/>
  <c r="C23"/>
  <c r="C34"/>
  <c r="C36"/>
  <c r="C37"/>
  <c r="L42" i="56"/>
  <c r="H42"/>
  <c r="H43"/>
  <c r="H23"/>
  <c r="H34"/>
  <c r="H44"/>
  <c r="L49"/>
  <c r="H9"/>
  <c r="F60"/>
  <c r="F73"/>
  <c r="H57"/>
  <c r="M37" i="54"/>
  <c r="H56" i="56"/>
  <c r="L55"/>
  <c r="H55"/>
  <c r="H67"/>
  <c r="L66"/>
  <c r="K64"/>
  <c r="K60"/>
  <c r="K73"/>
  <c r="K65"/>
  <c r="G61"/>
  <c r="G64" i="55"/>
  <c r="G63"/>
  <c r="G62"/>
  <c r="G7"/>
  <c r="G75"/>
  <c r="G77"/>
  <c r="H64"/>
  <c r="C49" i="30"/>
  <c r="L33" i="51"/>
  <c r="I23"/>
  <c r="I26"/>
  <c r="L17"/>
  <c r="L16"/>
  <c r="L15"/>
  <c r="L14"/>
  <c r="C9" i="20"/>
  <c r="I14" i="51"/>
  <c r="H14"/>
  <c r="I74"/>
  <c r="I73"/>
  <c r="I72"/>
  <c r="I71"/>
  <c r="I70"/>
  <c r="H67"/>
  <c r="G67"/>
  <c r="G66"/>
  <c r="H66"/>
  <c r="H65"/>
  <c r="I65"/>
  <c r="G64"/>
  <c r="G63"/>
  <c r="I61"/>
  <c r="I60"/>
  <c r="G58"/>
  <c r="G57"/>
  <c r="H58"/>
  <c r="H57"/>
  <c r="I56"/>
  <c r="I55"/>
  <c r="I54"/>
  <c r="I53"/>
  <c r="I52"/>
  <c r="H49"/>
  <c r="G49"/>
  <c r="G48"/>
  <c r="H48"/>
  <c r="I47"/>
  <c r="L45"/>
  <c r="G45"/>
  <c r="I41"/>
  <c r="I40"/>
  <c r="I39"/>
  <c r="I38"/>
  <c r="G37"/>
  <c r="G36"/>
  <c r="H37"/>
  <c r="H36"/>
  <c r="I35"/>
  <c r="I34"/>
  <c r="G33"/>
  <c r="I31"/>
  <c r="I30"/>
  <c r="I29"/>
  <c r="I28"/>
  <c r="I27"/>
  <c r="I25"/>
  <c r="I24"/>
  <c r="H20"/>
  <c r="G20"/>
  <c r="I13"/>
  <c r="I12"/>
  <c r="I11"/>
  <c r="I10"/>
  <c r="G10"/>
  <c r="G9"/>
  <c r="G8"/>
  <c r="H9"/>
  <c r="H63" i="55"/>
  <c r="M63" i="54"/>
  <c r="D49" i="30"/>
  <c r="I65" i="54"/>
  <c r="C45" i="30"/>
  <c r="H64" i="51"/>
  <c r="H63"/>
  <c r="I46"/>
  <c r="H37" i="56"/>
  <c r="L21"/>
  <c r="H59" i="55"/>
  <c r="L7" i="54"/>
  <c r="I9"/>
  <c r="M8"/>
  <c r="M20"/>
  <c r="I21"/>
  <c r="D11" i="30"/>
  <c r="I33" i="54"/>
  <c r="D13" i="30"/>
  <c r="D12"/>
  <c r="I48" i="54"/>
  <c r="M47"/>
  <c r="D37" i="30"/>
  <c r="I55" i="54"/>
  <c r="M54"/>
  <c r="D46" i="30"/>
  <c r="I60" i="54"/>
  <c r="I63"/>
  <c r="M59"/>
  <c r="I51" i="51"/>
  <c r="L48" i="56"/>
  <c r="H49"/>
  <c r="I37" i="54"/>
  <c r="M36"/>
  <c r="H61" i="56"/>
  <c r="G60"/>
  <c r="L65"/>
  <c r="H65"/>
  <c r="H66"/>
  <c r="L64"/>
  <c r="L20"/>
  <c r="H21"/>
  <c r="H69" i="55"/>
  <c r="H37"/>
  <c r="H36"/>
  <c r="H9"/>
  <c r="H50"/>
  <c r="H22"/>
  <c r="I33" i="51"/>
  <c r="G7"/>
  <c r="H7"/>
  <c r="H62"/>
  <c r="I63"/>
  <c r="I64"/>
  <c r="I67"/>
  <c r="G62"/>
  <c r="G75"/>
  <c r="M7" i="54"/>
  <c r="D7" i="30"/>
  <c r="C7"/>
  <c r="C60"/>
  <c r="L72" i="54"/>
  <c r="H58" i="55"/>
  <c r="H57"/>
  <c r="I8" i="54"/>
  <c r="D8" i="30"/>
  <c r="D10"/>
  <c r="I20" i="54"/>
  <c r="M46"/>
  <c r="I47"/>
  <c r="D36" i="30"/>
  <c r="I54" i="54"/>
  <c r="D45" i="30"/>
  <c r="I59" i="54"/>
  <c r="C29" i="20"/>
  <c r="C26"/>
  <c r="L47" i="56"/>
  <c r="H48"/>
  <c r="I36" i="54"/>
  <c r="H20" i="56"/>
  <c r="L7"/>
  <c r="H64"/>
  <c r="L60"/>
  <c r="H21" i="55"/>
  <c r="H20"/>
  <c r="H49"/>
  <c r="H48"/>
  <c r="H8"/>
  <c r="H68"/>
  <c r="H67"/>
  <c r="I50" i="51"/>
  <c r="I8"/>
  <c r="I22"/>
  <c r="I69"/>
  <c r="I59"/>
  <c r="I9"/>
  <c r="H60" i="56"/>
  <c r="L46"/>
  <c r="L73"/>
  <c r="M45" i="54"/>
  <c r="I46"/>
  <c r="D34" i="30"/>
  <c r="H47" i="56"/>
  <c r="H46"/>
  <c r="H66" i="55"/>
  <c r="H62"/>
  <c r="I49" i="51"/>
  <c r="I48"/>
  <c r="H45"/>
  <c r="I68"/>
  <c r="I21"/>
  <c r="I58"/>
  <c r="I57"/>
  <c r="H7" i="55"/>
  <c r="I45" i="54"/>
  <c r="D30" i="30"/>
  <c r="I62" i="51"/>
  <c r="I45"/>
  <c r="H75"/>
  <c r="H77"/>
  <c r="I20"/>
  <c r="I66"/>
  <c r="H75" i="55"/>
  <c r="I7" i="51"/>
  <c r="C19" i="30"/>
  <c r="H12" i="19"/>
  <c r="H10"/>
  <c r="H17"/>
  <c r="H26"/>
  <c r="H25"/>
  <c r="G10"/>
  <c r="G12"/>
  <c r="G17"/>
  <c r="G26"/>
  <c r="G25"/>
  <c r="G7"/>
  <c r="G6"/>
  <c r="G32"/>
  <c r="H7"/>
  <c r="H6"/>
  <c r="H32"/>
  <c r="C18" i="30"/>
  <c r="C17"/>
  <c r="G12" i="18"/>
  <c r="F12" i="19"/>
  <c r="F26"/>
  <c r="G7" i="18"/>
  <c r="G10"/>
  <c r="G16"/>
  <c r="G27"/>
  <c r="G26"/>
  <c r="F25" i="19"/>
  <c r="F7"/>
  <c r="G6" i="18"/>
  <c r="G33"/>
  <c r="C20" i="20"/>
  <c r="C19"/>
  <c r="J71" i="56"/>
  <c r="J73"/>
  <c r="J60"/>
  <c r="J64"/>
  <c r="J65"/>
  <c r="J66"/>
  <c r="J67"/>
  <c r="J68"/>
  <c r="J7"/>
  <c r="J7" i="55"/>
  <c r="K7" i="51"/>
  <c r="K26" i="54"/>
  <c r="K20"/>
  <c r="K21"/>
  <c r="K22"/>
  <c r="K23"/>
  <c r="K72"/>
  <c r="K8"/>
  <c r="K9"/>
  <c r="K10"/>
  <c r="K11"/>
  <c r="K7"/>
  <c r="E25" i="19"/>
  <c r="E26"/>
  <c r="E22"/>
  <c r="E17"/>
  <c r="E12"/>
  <c r="F6"/>
  <c r="F32"/>
  <c r="E6"/>
  <c r="E7"/>
  <c r="D32"/>
  <c r="E32"/>
  <c r="E6" i="18"/>
  <c r="H72" i="54"/>
  <c r="H74"/>
  <c r="I7"/>
  <c r="D26" i="30"/>
  <c r="D23"/>
  <c r="D60"/>
  <c r="I42" i="54"/>
  <c r="M72"/>
  <c r="I72"/>
  <c r="G73" i="56"/>
  <c r="H7"/>
  <c r="I37" i="51"/>
  <c r="I75"/>
  <c r="I36"/>
  <c r="G75" i="56"/>
  <c r="H73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<sst xmlns="http://schemas.openxmlformats.org/spreadsheetml/2006/main" count="1829" uniqueCount="444">
  <si>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</si>
  <si>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</si>
  <si>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</si>
  <si>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</si>
  <si>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</si>
  <si>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</si>
  <si>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</si>
  <si>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</si>
  <si>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</si>
  <si>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</si>
  <si>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</si>
  <si>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</si>
  <si>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</si>
  <si>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</si>
  <si>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</si>
  <si>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</si>
  <si>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</si>
  <si>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</si>
  <si>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</si>
  <si>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</si>
  <si>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</si>
  <si>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</si>
  <si>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</si>
  <si>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2 02 02021 10 0000 151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</si>
  <si>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</si>
  <si>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</si>
  <si>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</si>
  <si>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</si>
  <si>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</si>
  <si>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2 02 02999 10 0000 151</t>
  </si>
  <si>
    <t>Прочие субсидии бюджетам поселений</t>
  </si>
  <si>
    <t>2 02 03024 10 0000 151</t>
  </si>
  <si>
    <t>Субвенции  бюджетам   поселений   на   выполнение передаваемых  полномочий   субъектов   Российской Федерации</t>
  </si>
  <si>
    <t xml:space="preserve">2 02 03015 10 0000 151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</si>
  <si>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</si>
  <si>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</si>
  <si>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</si>
  <si>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 xml:space="preserve">2 02 04029 10 0000 151 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</si>
  <si>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</si>
  <si>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</si>
  <si>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</si>
  <si>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</si>
  <si>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</si>
  <si>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</si>
  <si>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</si>
  <si>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</si>
  <si>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</si>
  <si>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</si>
  <si>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</si>
  <si>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</si>
  <si>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</si>
  <si>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</si>
  <si>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</si>
  <si>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</si>
  <si>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</si>
  <si>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</si>
  <si>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</si>
  <si>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</si>
  <si>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</si>
  <si>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</si>
  <si>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</si>
  <si>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</si>
  <si>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</si>
  <si>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</si>
  <si>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</si>
  <si>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</si>
  <si>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</si>
  <si>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</si>
  <si>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</si>
  <si>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</si>
  <si>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</si>
  <si>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</si>
  <si>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</si>
  <si>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</si>
  <si>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</si>
  <si>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</si>
  <si>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</si>
  <si>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</si>
  <si>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</si>
  <si>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</si>
  <si>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</si>
  <si>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</si>
  <si>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</si>
  <si>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</si>
  <si>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</si>
  <si>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</si>
  <si>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</si>
  <si>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</si>
  <si>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</si>
  <si>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</si>
  <si>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</si>
  <si>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</si>
  <si>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</si>
  <si>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</si>
  <si>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</si>
  <si>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</si>
  <si>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</si>
  <si>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</si>
  <si>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</si>
  <si>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</si>
  <si>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</si>
  <si>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</si>
  <si>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</si>
  <si>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</si>
  <si>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</si>
  <si>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</si>
  <si>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</si>
  <si>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</si>
  <si>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</si>
  <si>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Код бюджетной классификации</t>
  </si>
  <si>
    <t>В ЧАСТИ ДОХОДОВ ОТ ОКАЗАНИЯ ПЛАТНЫХ УСЛУГ И КОМПЕНСАЦИИ ЗАТРАТ ГОСУДАРСТВА</t>
  </si>
  <si>
    <t>801 1 13 01995 10 0000 130</t>
  </si>
  <si>
    <t>801 1 13 02995 10 0000 130</t>
  </si>
  <si>
    <t>Прочие доходы от компенсации затрат бюджетов поселений</t>
  </si>
  <si>
    <t>801 1 15 02050 10 0000 140</t>
  </si>
  <si>
    <t>В ЧАСТИ ПРОЧИХ НЕНАЛОГОВЫХ ДОХОДОВ</t>
  </si>
  <si>
    <t>801 1 17 01050 10 0000 180</t>
  </si>
  <si>
    <t>801 1 17 05050 10 0000 180</t>
  </si>
  <si>
    <t>801 1 17 14030 10 0000 180</t>
  </si>
  <si>
    <t>Наименование дохода</t>
  </si>
  <si>
    <t>Нормативы (%) Бюджет поселения</t>
  </si>
  <si>
    <t>В ЧАСТИ АДМИНИСТРАТИВНЫХ ПЛАТЕЖЕЙ И СБОРОВ</t>
  </si>
  <si>
    <t>Средства самооблажения граждан, зачисляемые в бюджеты поселений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</si>
  <si>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</si>
  <si>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</si>
  <si>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</si>
  <si>
    <t>МУНИЦИПАЛЬНОЕ ОБРАЗОВАНИЕ ОРТОЛЫКСКОЕ СЕЛЬСКОЕ ПОСЕЛЕНИЕ</t>
  </si>
  <si>
    <t xml:space="preserve"> 2020 год </t>
  </si>
  <si>
    <t>2020 год</t>
  </si>
  <si>
    <t xml:space="preserve">                                                                       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2019 год и на плановый период 2020 и 2021 годов»</t>
  </si>
  <si>
    <t xml:space="preserve">Основное мероприятие "Повышение эффективности муниципального управления Администрации МО "Ортолыкское сельское поселение" 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</si>
  <si>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</si>
  <si>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</si>
  <si>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</si>
  <si>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</si>
  <si>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</si>
  <si>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</si>
  <si>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</si>
  <si>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</si>
  <si>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</si>
  <si>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</si>
  <si>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0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</si>
  <si>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</si>
  <si>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</si>
  <si>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</si>
  <si>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</si>
  <si>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</si>
  <si>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</si>
  <si>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</si>
  <si>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</si>
  <si>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</si>
  <si>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</si>
  <si>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</si>
  <si>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</si>
  <si>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</si>
  <si>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</si>
  <si>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</si>
  <si>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</si>
  <si>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</si>
  <si>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</si>
  <si>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</si>
  <si>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</si>
  <si>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</si>
  <si>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</si>
  <si>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</si>
  <si>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</si>
  <si>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</si>
  <si>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</si>
  <si>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</si>
  <si>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</si>
  <si>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2018 утв.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</si>
  <si>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</si>
  <si>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</si>
  <si>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</si>
  <si>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</si>
  <si>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</si>
  <si>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</si>
  <si>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99 000 00 000</t>
  </si>
  <si>
    <t>99 0 00 00000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</si>
  <si>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2019 год и на плановый период 2020 и 2021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</si>
  <si>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2019 год и на плановый период 2020 и 2021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</si>
  <si>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</si>
  <si>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2019 год и на плановый период 2020 и 2021 годов»</t>
  </si>
  <si>
    <t>Объем поступлений доходов в бюджет муниципального образования Ортолыкское сельское поселение в 2019 году</t>
  </si>
  <si>
    <t xml:space="preserve"> 2019 год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</si>
  <si>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№    «О  бюджете
муниципального образования Ортолыкское сельское поселение
на 2019 год и на плановый период 2020 и 2021 годов»</t>
  </si>
  <si>
    <t>Объем поступлений доходов в бюджет муниципального образования Ортолыкское сельское поселение в 2020-2021 годах</t>
  </si>
  <si>
    <t xml:space="preserve"> 2021 год 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</si>
  <si>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2019 год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</si>
  <si>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</si>
  <si>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на 2020-2021 годы</t>
  </si>
  <si>
    <t>2021 год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</si>
  <si>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</si>
  <si>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Ведомственная структура расходов бюджета муниципального образования Ортолыкское сельское поселение на 2019 год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</si>
  <si>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</si>
  <si>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Ведомственная структура расходов бюджета муниципального образования Ортолыкское сельское поселение на 2020-2021 года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</si>
  <si>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</si>
  <si>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2019 год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</si>
  <si>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</si>
  <si>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2020-2021 года</t>
  </si>
  <si>
    <t>Распределение бюджетных ассигнований на реализацию муниципальных программ на 2019 год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</si>
  <si>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</si>
  <si>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               №    «О  бюджете
муниципального образования Ортолыкское сельское поселение
на 2019 год и на плановый период 2020 и 2021 годов»</t>
  </si>
  <si>
    <t>Распределение бюджетных ассигнований на реализацию муниципальных программ на 2020 - 2021 года</t>
  </si>
  <si>
    <t>Нормативы распределения доходов на 2019 год и на плановый период 2020 и 2021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</si>
  <si>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2019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</si>
  <si>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2019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</si>
  <si>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2019-2020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</si>
  <si>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2019-2020 годах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</si>
  <si>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</si>
  <si>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2019-2020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</si>
  <si>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2019 год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</si>
  <si>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2019 и на 2020 годы</t>
  </si>
  <si>
    <t>Распределение бюджетных ассигнований на реализацию муниципальных программ на 2019-2020 года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</si>
  <si>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</si>
  <si>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</si>
  <si>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</si>
  <si>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</si>
  <si>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</si>
  <si>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</si>
  <si>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</si>
  <si>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03 1 30 00000</t>
  </si>
  <si>
    <t>03 1 40 00000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</si>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</sst>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9" fillId="0" borderId="0"/>
    <xf numFmtId="0" fontId="3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305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43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5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6" fontId="9" fillId="0" borderId="5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3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43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11" applyNumberFormat="1" applyFont="1" applyBorder="1" applyAlignment="1">
      <alignment horizontal="center"/>
    </xf>
    <xf numFmtId="43" fontId="3" fillId="0" borderId="0" xfId="11" applyNumberFormat="1" applyFont="1" applyAlignment="1">
      <alignment horizontal="center"/>
    </xf>
    <xf numFmtId="43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7" xfId="11" applyNumberFormat="1" applyFont="1" applyBorder="1" applyAlignment="1">
      <alignment horizontal="center"/>
    </xf>
    <xf numFmtId="166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166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3" fontId="11" fillId="0" borderId="5" xfId="0" applyNumberFormat="1" applyFont="1" applyFill="1" applyBorder="1" applyAlignment="1">
      <alignment horizontal="center" vertical="top" wrapText="1"/>
    </xf>
    <xf numFmtId="43" fontId="9" fillId="0" borderId="5" xfId="0" applyNumberFormat="1" applyFont="1" applyBorder="1"/>
    <xf numFmtId="43" fontId="9" fillId="0" borderId="5" xfId="0" applyNumberFormat="1" applyFont="1" applyBorder="1" applyAlignment="1">
      <alignment horizontal="center" vertical="center"/>
    </xf>
    <xf numFmtId="43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top" wrapText="1"/>
    </xf>
    <xf numFmtId="43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43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right" wrapText="1"/>
    </xf>
    <xf numFmtId="43" fontId="9" fillId="2" borderId="5" xfId="0" applyNumberFormat="1" applyFont="1" applyFill="1" applyBorder="1" applyAlignment="1">
      <alignment horizontal="right" vertical="top" wrapText="1"/>
    </xf>
    <xf numFmtId="43" fontId="14" fillId="0" borderId="0" xfId="0" applyNumberFormat="1" applyFont="1" applyAlignment="1">
      <alignment horizontal="right"/>
    </xf>
    <xf numFmtId="43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43" fontId="9" fillId="0" borderId="5" xfId="11" applyNumberFormat="1" applyFont="1" applyFill="1" applyBorder="1" applyAlignment="1">
      <alignment horizontal="center"/>
    </xf>
    <xf numFmtId="49" fontId="32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8" xfId="0" applyFont="1" applyBorder="1" applyAlignment="1">
      <alignment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5" xfId="0" applyFont="1" applyBorder="1" applyAlignment="1"/>
    <xf numFmtId="0" fontId="9" fillId="0" borderId="5" xfId="0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5" fillId="0" borderId="0" xfId="0" applyFont="1" applyAlignment="1">
      <alignment horizontal="right" vertical="top" wrapText="1"/>
    </xf>
    <xf numFmtId="0" fontId="15" fillId="0" borderId="4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6" xfId="0" applyFont="1" applyBorder="1" applyAlignment="1">
      <alignment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9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2" borderId="13" xfId="0" applyFont="1" applyFill="1" applyBorder="1" applyAlignment="1">
      <alignment horizontal="center" vertical="top" wrapText="1"/>
    </xf>
    <xf numFmtId="0" fontId="22" fillId="2" borderId="1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workbookViewId="0">
      <selection activeCell="C10" sqref="C10:C11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201" t="s">
        <v>179</v>
      </c>
      <c r="D1" s="80"/>
      <c r="E1" s="80"/>
    </row>
    <row r="4" spans="1:5" s="42" customFormat="1" ht="36" customHeight="1">
      <c r="A4" s="244" t="s">
        <v>125</v>
      </c>
      <c r="B4" s="245"/>
      <c r="C4" s="245"/>
    </row>
    <row r="5" spans="1:5" s="42" customFormat="1" ht="18.75">
      <c r="A5" s="43"/>
      <c r="C5" s="44"/>
    </row>
    <row r="6" spans="1:5" s="45" customFormat="1" ht="56.25" customHeight="1">
      <c r="A6" s="134" t="s">
        <v>148</v>
      </c>
      <c r="B6" s="134" t="s">
        <v>146</v>
      </c>
      <c r="C6" s="134" t="s">
        <v>149</v>
      </c>
    </row>
    <row r="7" spans="1:5" s="45" customFormat="1" ht="20.45" customHeight="1" thickBot="1">
      <c r="A7" s="246" t="s">
        <v>173</v>
      </c>
      <c r="B7" s="247"/>
      <c r="C7" s="247"/>
    </row>
    <row r="8" spans="1:5" s="39" customFormat="1" ht="18.75" customHeight="1">
      <c r="A8" s="250">
        <v>801</v>
      </c>
      <c r="B8" s="250" t="s">
        <v>417</v>
      </c>
      <c r="C8" s="256" t="s">
        <v>434</v>
      </c>
    </row>
    <row r="9" spans="1:5" s="39" customFormat="1" ht="24" customHeight="1" thickBot="1">
      <c r="A9" s="249"/>
      <c r="B9" s="249"/>
      <c r="C9" s="257"/>
    </row>
    <row r="10" spans="1:5" s="45" customFormat="1" ht="18.75" customHeight="1">
      <c r="A10" s="250">
        <v>801</v>
      </c>
      <c r="B10" s="250" t="s">
        <v>418</v>
      </c>
      <c r="C10" s="256" t="s">
        <v>435</v>
      </c>
    </row>
    <row r="11" spans="1:5" s="45" customFormat="1" ht="19.5" thickBot="1">
      <c r="A11" s="249"/>
      <c r="B11" s="249"/>
      <c r="C11" s="257"/>
    </row>
    <row r="12" spans="1:5" s="45" customFormat="1" ht="42.75" customHeight="1">
      <c r="A12" s="135">
        <v>801</v>
      </c>
      <c r="B12" s="136" t="s">
        <v>419</v>
      </c>
      <c r="C12" s="137" t="s">
        <v>436</v>
      </c>
    </row>
    <row r="13" spans="1:5" s="45" customFormat="1" ht="36.75" customHeight="1">
      <c r="A13" s="253">
        <v>801</v>
      </c>
      <c r="B13" s="253" t="s">
        <v>420</v>
      </c>
      <c r="C13" s="254" t="s">
        <v>437</v>
      </c>
    </row>
    <row r="14" spans="1:5" hidden="1">
      <c r="A14" s="253"/>
      <c r="B14" s="253"/>
      <c r="C14" s="254"/>
    </row>
    <row r="15" spans="1:5" ht="38.25">
      <c r="A15" s="134">
        <v>801</v>
      </c>
      <c r="B15" s="134" t="s">
        <v>421</v>
      </c>
      <c r="C15" s="138" t="s">
        <v>438</v>
      </c>
    </row>
    <row r="16" spans="1:5" ht="30" customHeight="1" thickBot="1">
      <c r="A16" s="248">
        <v>801</v>
      </c>
      <c r="B16" s="248" t="s">
        <v>422</v>
      </c>
      <c r="C16" s="255" t="s">
        <v>439</v>
      </c>
    </row>
    <row r="17" spans="1:3" ht="27.75" hidden="1" customHeight="1" thickBot="1">
      <c r="A17" s="249"/>
      <c r="B17" s="249"/>
      <c r="C17" s="252"/>
    </row>
    <row r="18" spans="1:3" ht="22.5" customHeight="1">
      <c r="A18" s="250">
        <v>801</v>
      </c>
      <c r="B18" s="250" t="s">
        <v>423</v>
      </c>
      <c r="C18" s="251" t="s">
        <v>440</v>
      </c>
    </row>
    <row r="19" spans="1:3" ht="18" customHeight="1" thickBot="1">
      <c r="A19" s="249"/>
      <c r="B19" s="249"/>
      <c r="C19" s="252"/>
    </row>
    <row r="20" spans="1:3" ht="13.5" thickBot="1">
      <c r="A20" s="139">
        <v>801</v>
      </c>
      <c r="B20" s="140" t="s">
        <v>424</v>
      </c>
      <c r="C20" s="141" t="s">
        <v>441</v>
      </c>
    </row>
    <row r="21" spans="1:3" ht="13.5" thickBot="1">
      <c r="A21" s="139">
        <v>801</v>
      </c>
      <c r="B21" s="140" t="s">
        <v>425</v>
      </c>
      <c r="C21" s="141" t="s">
        <v>409</v>
      </c>
    </row>
    <row r="22" spans="1:3" ht="13.5" thickBot="1">
      <c r="A22" s="139">
        <v>801</v>
      </c>
      <c r="B22" s="140" t="s">
        <v>426</v>
      </c>
      <c r="C22" s="141" t="s">
        <v>442</v>
      </c>
    </row>
    <row r="23" spans="1:3" ht="39" thickBot="1">
      <c r="A23" s="139">
        <v>801</v>
      </c>
      <c r="B23" s="140" t="s">
        <v>427</v>
      </c>
      <c r="C23" s="141" t="s">
        <v>443</v>
      </c>
    </row>
    <row r="24" spans="1:3" ht="39" thickBot="1">
      <c r="A24" s="139">
        <v>801</v>
      </c>
      <c r="B24" s="140" t="s">
        <v>428</v>
      </c>
      <c r="C24" s="141" t="s">
        <v>0</v>
      </c>
    </row>
    <row r="25" spans="1:3" ht="39" thickBot="1">
      <c r="A25" s="139">
        <v>801</v>
      </c>
      <c r="B25" s="140" t="s">
        <v>429</v>
      </c>
      <c r="C25" s="141" t="s">
        <v>1</v>
      </c>
    </row>
    <row r="26" spans="1:3" ht="39" thickBot="1">
      <c r="A26" s="139">
        <v>801</v>
      </c>
      <c r="B26" s="140" t="s">
        <v>430</v>
      </c>
      <c r="C26" s="141" t="s">
        <v>2</v>
      </c>
    </row>
    <row r="27" spans="1:3" ht="39" thickBot="1">
      <c r="A27" s="139">
        <v>801</v>
      </c>
      <c r="B27" s="140" t="s">
        <v>431</v>
      </c>
      <c r="C27" s="141" t="s">
        <v>3</v>
      </c>
    </row>
    <row r="28" spans="1:3" ht="13.5" thickBot="1">
      <c r="A28" s="139">
        <v>801</v>
      </c>
      <c r="B28" s="140" t="s">
        <v>432</v>
      </c>
      <c r="C28" s="141" t="s">
        <v>4</v>
      </c>
    </row>
    <row r="29" spans="1:3">
      <c r="A29" s="250">
        <v>801</v>
      </c>
      <c r="B29" s="250" t="s">
        <v>433</v>
      </c>
      <c r="C29" s="251" t="s">
        <v>5</v>
      </c>
    </row>
    <row r="30" spans="1:3" ht="13.5" thickBot="1">
      <c r="A30" s="249"/>
      <c r="B30" s="249"/>
      <c r="C30" s="252"/>
    </row>
    <row r="31" spans="1:3">
      <c r="A31" s="250">
        <v>801</v>
      </c>
      <c r="B31" s="250" t="s">
        <v>6</v>
      </c>
      <c r="C31" s="251" t="s">
        <v>7</v>
      </c>
    </row>
    <row r="32" spans="1:3" ht="13.5" thickBot="1">
      <c r="A32" s="249"/>
      <c r="B32" s="249"/>
      <c r="C32" s="252"/>
    </row>
    <row r="33" spans="1:3" ht="26.25" thickBot="1">
      <c r="A33" s="139">
        <v>801</v>
      </c>
      <c r="B33" s="140" t="s">
        <v>8</v>
      </c>
      <c r="C33" s="141" t="s">
        <v>9</v>
      </c>
    </row>
    <row r="34" spans="1:3">
      <c r="A34" s="250">
        <v>801</v>
      </c>
      <c r="B34" s="250" t="s">
        <v>10</v>
      </c>
      <c r="C34" s="251" t="s">
        <v>11</v>
      </c>
    </row>
    <row r="35" spans="1:3" ht="13.5" thickBot="1">
      <c r="A35" s="249"/>
      <c r="B35" s="249"/>
      <c r="C35" s="252"/>
    </row>
    <row r="36" spans="1:3" ht="13.5" thickBot="1">
      <c r="A36" s="139">
        <v>801</v>
      </c>
      <c r="B36" s="140" t="s">
        <v>12</v>
      </c>
      <c r="C36" s="141" t="s">
        <v>13</v>
      </c>
    </row>
    <row r="37" spans="1:3" ht="13.5" thickBot="1">
      <c r="A37" s="139">
        <v>801</v>
      </c>
      <c r="B37" s="140" t="s">
        <v>14</v>
      </c>
      <c r="C37" s="141" t="s">
        <v>15</v>
      </c>
    </row>
    <row r="38" spans="1:3" ht="13.5" thickBot="1">
      <c r="A38" s="139">
        <v>801</v>
      </c>
      <c r="B38" s="140" t="s">
        <v>16</v>
      </c>
      <c r="C38" s="141" t="s">
        <v>17</v>
      </c>
    </row>
    <row r="39" spans="1:3" ht="13.5" thickBot="1">
      <c r="A39" s="139">
        <v>801</v>
      </c>
      <c r="B39" s="140" t="s">
        <v>410</v>
      </c>
      <c r="C39" s="141" t="s">
        <v>18</v>
      </c>
    </row>
    <row r="40" spans="1:3" ht="13.5" thickBot="1">
      <c r="A40" s="139">
        <v>801</v>
      </c>
      <c r="B40" s="140" t="s">
        <v>19</v>
      </c>
      <c r="C40" s="141" t="s">
        <v>20</v>
      </c>
    </row>
    <row r="41" spans="1:3" ht="13.5" thickBot="1">
      <c r="A41" s="139">
        <v>801</v>
      </c>
      <c r="B41" s="140" t="s">
        <v>21</v>
      </c>
      <c r="C41" s="141" t="s">
        <v>22</v>
      </c>
    </row>
    <row r="42" spans="1:3" ht="26.25" thickBot="1">
      <c r="A42" s="139">
        <v>801</v>
      </c>
      <c r="B42" s="140" t="s">
        <v>23</v>
      </c>
      <c r="C42" s="142" t="s">
        <v>24</v>
      </c>
    </row>
    <row r="43" spans="1:3" ht="39" thickBot="1">
      <c r="A43" s="139">
        <v>801</v>
      </c>
      <c r="B43" s="140" t="s">
        <v>25</v>
      </c>
      <c r="C43" s="142" t="s">
        <v>26</v>
      </c>
    </row>
    <row r="44" spans="1:3" ht="26.25" thickBot="1">
      <c r="A44" s="139">
        <v>801</v>
      </c>
      <c r="B44" s="140" t="s">
        <v>27</v>
      </c>
      <c r="C44" s="142" t="s">
        <v>28</v>
      </c>
    </row>
    <row r="45" spans="1:3" ht="13.5" thickBot="1">
      <c r="A45" s="139">
        <v>801</v>
      </c>
      <c r="B45" s="140" t="s">
        <v>29</v>
      </c>
      <c r="C45" s="141" t="s">
        <v>30</v>
      </c>
    </row>
    <row r="46" spans="1:3">
      <c r="A46" s="250">
        <v>801</v>
      </c>
      <c r="B46" s="250" t="s">
        <v>31</v>
      </c>
      <c r="C46" s="251" t="s">
        <v>32</v>
      </c>
    </row>
    <row r="47" spans="1:3" ht="13.5" thickBot="1">
      <c r="A47" s="249"/>
      <c r="B47" s="249"/>
      <c r="C47" s="252"/>
    </row>
    <row r="48" spans="1:3">
      <c r="A48" s="250">
        <v>801</v>
      </c>
      <c r="B48" s="250" t="s">
        <v>33</v>
      </c>
      <c r="C48" s="251" t="s">
        <v>34</v>
      </c>
    </row>
    <row r="49" spans="1:5" ht="13.5" thickBot="1">
      <c r="A49" s="249"/>
      <c r="B49" s="249"/>
      <c r="C49" s="252"/>
    </row>
    <row r="50" spans="1:5">
      <c r="A50" s="250">
        <v>801</v>
      </c>
      <c r="B50" s="250" t="s">
        <v>35</v>
      </c>
      <c r="C50" s="256" t="s">
        <v>36</v>
      </c>
    </row>
    <row r="51" spans="1:5" ht="13.5" thickBot="1">
      <c r="A51" s="249"/>
      <c r="B51" s="249"/>
      <c r="C51" s="257"/>
    </row>
    <row r="52" spans="1:5" ht="26.25" thickBot="1">
      <c r="A52" s="139">
        <v>801</v>
      </c>
      <c r="B52" s="140" t="s">
        <v>37</v>
      </c>
      <c r="C52" s="142" t="s">
        <v>38</v>
      </c>
    </row>
    <row r="53" spans="1:5" ht="13.5" thickBot="1">
      <c r="A53" s="139">
        <v>801</v>
      </c>
      <c r="B53" s="140" t="s">
        <v>39</v>
      </c>
      <c r="C53" s="142" t="s">
        <v>40</v>
      </c>
    </row>
    <row r="54" spans="1:5" ht="26.25" thickBot="1">
      <c r="A54" s="139">
        <v>801</v>
      </c>
      <c r="B54" s="140" t="s">
        <v>41</v>
      </c>
      <c r="C54" s="141" t="s">
        <v>42</v>
      </c>
    </row>
    <row r="55" spans="1:5" ht="43.5" customHeight="1">
      <c r="A55" s="258" t="s">
        <v>123</v>
      </c>
      <c r="B55" s="259"/>
      <c r="C55" s="260"/>
      <c r="D55" s="9"/>
    </row>
    <row r="56" spans="1:5">
      <c r="A56" s="82" t="s">
        <v>44</v>
      </c>
      <c r="B56" s="134" t="s">
        <v>153</v>
      </c>
      <c r="C56" s="143" t="s">
        <v>174</v>
      </c>
      <c r="D56" s="9"/>
    </row>
    <row r="57" spans="1:5">
      <c r="A57" s="90"/>
      <c r="B57" s="91"/>
      <c r="C57" s="92"/>
      <c r="D57" s="9"/>
    </row>
    <row r="58" spans="1:5" ht="18.75">
      <c r="B58" s="261"/>
      <c r="C58" s="261"/>
      <c r="D58" s="261"/>
      <c r="E58" s="261"/>
    </row>
    <row r="59" spans="1:5" ht="104.25" customHeight="1">
      <c r="A59" s="262" t="s">
        <v>124</v>
      </c>
      <c r="B59" s="262"/>
      <c r="C59" s="262"/>
      <c r="D59" s="93"/>
      <c r="E59" s="93"/>
    </row>
  </sheetData>
  <mergeCells count="38">
    <mergeCell ref="C48:C49"/>
    <mergeCell ref="A50:A51"/>
    <mergeCell ref="B34:B35"/>
    <mergeCell ref="C34:C35"/>
    <mergeCell ref="A55:C55"/>
    <mergeCell ref="B58:E58"/>
    <mergeCell ref="A59:C59"/>
    <mergeCell ref="A46:A47"/>
    <mergeCell ref="B46:B47"/>
    <mergeCell ref="C46:C47"/>
    <mergeCell ref="A48:A49"/>
    <mergeCell ref="B48:B49"/>
    <mergeCell ref="B13:B14"/>
    <mergeCell ref="B29:B30"/>
    <mergeCell ref="B50:B51"/>
    <mergeCell ref="C50:C51"/>
    <mergeCell ref="A29:A30"/>
    <mergeCell ref="C29:C30"/>
    <mergeCell ref="A31:A32"/>
    <mergeCell ref="B31:B32"/>
    <mergeCell ref="C31:C32"/>
    <mergeCell ref="A34:A35"/>
    <mergeCell ref="A8:A9"/>
    <mergeCell ref="C8:C9"/>
    <mergeCell ref="A10:A11"/>
    <mergeCell ref="C10:C11"/>
    <mergeCell ref="B8:B9"/>
    <mergeCell ref="B10:B11"/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2"/>
  <sheetViews>
    <sheetView topLeftCell="A56" workbookViewId="0">
      <selection activeCell="N21" sqref="N21"/>
    </sheetView>
  </sheetViews>
  <sheetFormatPr defaultColWidth="3.5703125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42578125" style="130" hidden="1" customWidth="1"/>
    <col min="10" max="10" width="15.140625" style="130" customWidth="1"/>
    <col min="11" max="11" width="15.42578125" style="131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159.75" customHeight="1">
      <c r="A1" s="23"/>
      <c r="B1" s="23"/>
      <c r="E1" s="272" t="s">
        <v>196</v>
      </c>
      <c r="F1" s="272"/>
      <c r="G1" s="272"/>
      <c r="H1" s="272"/>
      <c r="I1" s="272"/>
      <c r="J1" s="272"/>
      <c r="K1" s="272"/>
      <c r="L1" s="272"/>
      <c r="M1" s="297"/>
      <c r="N1" s="297"/>
    </row>
    <row r="2" spans="1:14" ht="16.5" customHeight="1">
      <c r="F2" s="89"/>
      <c r="G2" s="109"/>
      <c r="H2" s="109"/>
      <c r="I2" s="109"/>
      <c r="J2" s="109"/>
      <c r="K2" s="109"/>
    </row>
    <row r="3" spans="1:14" s="32" customFormat="1" ht="89.25" customHeight="1">
      <c r="A3" s="298" t="s">
        <v>197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4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59" t="s">
        <v>97</v>
      </c>
    </row>
    <row r="5" spans="1:14" s="58" customFormat="1" ht="81.75" customHeight="1">
      <c r="A5" s="73" t="s">
        <v>265</v>
      </c>
      <c r="B5" s="81" t="s">
        <v>364</v>
      </c>
      <c r="C5" s="81" t="s">
        <v>365</v>
      </c>
      <c r="D5" s="81" t="s">
        <v>366</v>
      </c>
      <c r="E5" s="81" t="s">
        <v>367</v>
      </c>
      <c r="F5" s="82" t="s">
        <v>152</v>
      </c>
      <c r="G5" s="114" t="s">
        <v>62</v>
      </c>
      <c r="H5" s="114" t="s">
        <v>152</v>
      </c>
      <c r="I5" s="116" t="s">
        <v>170</v>
      </c>
      <c r="J5" s="116" t="s">
        <v>171</v>
      </c>
      <c r="K5" s="116" t="s">
        <v>45</v>
      </c>
    </row>
    <row r="6" spans="1:14" s="57" customFormat="1">
      <c r="A6" s="115">
        <v>1</v>
      </c>
      <c r="B6" s="81" t="s">
        <v>266</v>
      </c>
      <c r="C6" s="81" t="s">
        <v>267</v>
      </c>
      <c r="D6" s="81" t="s">
        <v>268</v>
      </c>
      <c r="E6" s="81" t="s">
        <v>269</v>
      </c>
      <c r="F6" s="115">
        <v>7</v>
      </c>
      <c r="G6" s="116">
        <v>8</v>
      </c>
      <c r="H6" s="116">
        <v>7</v>
      </c>
      <c r="I6" s="116"/>
      <c r="J6" s="116"/>
      <c r="K6" s="160">
        <v>7</v>
      </c>
    </row>
    <row r="7" spans="1:14" s="31" customFormat="1">
      <c r="A7" s="192" t="s">
        <v>368</v>
      </c>
      <c r="B7" s="193" t="s">
        <v>370</v>
      </c>
      <c r="C7" s="193"/>
      <c r="D7" s="193"/>
      <c r="E7" s="194"/>
      <c r="F7" s="195" t="e">
        <f>F8+F20+F33</f>
        <v>#REF!</v>
      </c>
      <c r="G7" s="196" t="e">
        <f>G8+G20+G33+G14</f>
        <v>#REF!</v>
      </c>
      <c r="H7" s="196" t="e">
        <f>K7-G7</f>
        <v>#REF!</v>
      </c>
      <c r="I7" s="221">
        <f>I8+I20+I33+I14</f>
        <v>2282.2399999999998</v>
      </c>
      <c r="J7" s="196">
        <f>K7-I7</f>
        <v>807.65000000000009</v>
      </c>
      <c r="K7" s="221">
        <f>K8+K20+K33+K14</f>
        <v>3089.89</v>
      </c>
    </row>
    <row r="8" spans="1:14" s="33" customFormat="1" ht="34.5" customHeight="1">
      <c r="A8" s="84" t="s">
        <v>371</v>
      </c>
      <c r="B8" s="81" t="s">
        <v>370</v>
      </c>
      <c r="C8" s="81" t="s">
        <v>372</v>
      </c>
      <c r="D8" s="81"/>
      <c r="E8" s="82"/>
      <c r="F8" s="83" t="e">
        <f>#REF!+F9</f>
        <v>#REF!</v>
      </c>
      <c r="G8" s="114">
        <v>660</v>
      </c>
      <c r="H8" s="114">
        <f t="shared" ref="H8:H74" si="0">K8-G8</f>
        <v>94.600000000000023</v>
      </c>
      <c r="I8" s="199">
        <f>I9</f>
        <v>599.29999999999995</v>
      </c>
      <c r="J8" s="196">
        <f t="shared" ref="J8:J75" si="1">K8-I8</f>
        <v>155.30000000000007</v>
      </c>
      <c r="K8" s="199">
        <f>K9</f>
        <v>754.6</v>
      </c>
    </row>
    <row r="9" spans="1:14" s="31" customFormat="1" ht="50.25" customHeight="1">
      <c r="A9" s="85" t="s">
        <v>130</v>
      </c>
      <c r="B9" s="86" t="s">
        <v>370</v>
      </c>
      <c r="C9" s="86" t="s">
        <v>372</v>
      </c>
      <c r="D9" s="86" t="s">
        <v>48</v>
      </c>
      <c r="E9" s="86"/>
      <c r="F9" s="83">
        <f>F10</f>
        <v>500</v>
      </c>
      <c r="G9" s="114">
        <f>G10</f>
        <v>0</v>
      </c>
      <c r="H9" s="114">
        <f t="shared" si="0"/>
        <v>754.6</v>
      </c>
      <c r="I9" s="199">
        <f>I10</f>
        <v>599.29999999999995</v>
      </c>
      <c r="J9" s="196">
        <f t="shared" si="1"/>
        <v>155.30000000000007</v>
      </c>
      <c r="K9" s="199">
        <f>K10</f>
        <v>754.6</v>
      </c>
    </row>
    <row r="10" spans="1:14" s="31" customFormat="1" ht="17.25" customHeight="1">
      <c r="A10" s="85" t="s">
        <v>375</v>
      </c>
      <c r="B10" s="86" t="s">
        <v>370</v>
      </c>
      <c r="C10" s="86" t="s">
        <v>372</v>
      </c>
      <c r="D10" s="86" t="s">
        <v>63</v>
      </c>
      <c r="E10" s="86"/>
      <c r="F10" s="83">
        <f>F12+F13</f>
        <v>500</v>
      </c>
      <c r="G10" s="114"/>
      <c r="H10" s="114">
        <f t="shared" si="0"/>
        <v>754.6</v>
      </c>
      <c r="I10" s="199">
        <f>I12+I13</f>
        <v>599.29999999999995</v>
      </c>
      <c r="J10" s="196">
        <f t="shared" si="1"/>
        <v>155.30000000000007</v>
      </c>
      <c r="K10" s="199">
        <f>K12+K13</f>
        <v>754.6</v>
      </c>
    </row>
    <row r="11" spans="1:14" s="31" customFormat="1" ht="25.5">
      <c r="A11" s="85" t="s">
        <v>131</v>
      </c>
      <c r="B11" s="86" t="s">
        <v>370</v>
      </c>
      <c r="C11" s="86" t="s">
        <v>372</v>
      </c>
      <c r="D11" s="86" t="s">
        <v>64</v>
      </c>
      <c r="E11" s="86"/>
      <c r="F11" s="118"/>
      <c r="G11" s="114"/>
      <c r="H11" s="114">
        <f t="shared" si="0"/>
        <v>754.6</v>
      </c>
      <c r="I11" s="199">
        <f>I12+I13</f>
        <v>599.29999999999995</v>
      </c>
      <c r="J11" s="196">
        <f t="shared" si="1"/>
        <v>155.30000000000007</v>
      </c>
      <c r="K11" s="199">
        <f>K12+K13</f>
        <v>754.6</v>
      </c>
    </row>
    <row r="12" spans="1:14" s="31" customFormat="1">
      <c r="A12" s="85" t="s">
        <v>65</v>
      </c>
      <c r="B12" s="86" t="s">
        <v>370</v>
      </c>
      <c r="C12" s="86" t="s">
        <v>372</v>
      </c>
      <c r="D12" s="86" t="s">
        <v>64</v>
      </c>
      <c r="E12" s="86" t="s">
        <v>374</v>
      </c>
      <c r="F12" s="118">
        <v>500</v>
      </c>
      <c r="G12" s="114"/>
      <c r="H12" s="114">
        <f t="shared" si="0"/>
        <v>579.57000000000005</v>
      </c>
      <c r="I12" s="199">
        <v>460.3</v>
      </c>
      <c r="J12" s="196">
        <f t="shared" si="1"/>
        <v>119.27000000000004</v>
      </c>
      <c r="K12" s="199">
        <v>579.57000000000005</v>
      </c>
      <c r="N12" s="30"/>
    </row>
    <row r="13" spans="1:14" s="31" customFormat="1">
      <c r="A13" s="85" t="s">
        <v>66</v>
      </c>
      <c r="B13" s="86" t="s">
        <v>370</v>
      </c>
      <c r="C13" s="86" t="s">
        <v>372</v>
      </c>
      <c r="D13" s="86" t="s">
        <v>64</v>
      </c>
      <c r="E13" s="86" t="s">
        <v>49</v>
      </c>
      <c r="F13" s="118"/>
      <c r="G13" s="114"/>
      <c r="H13" s="114">
        <f t="shared" si="0"/>
        <v>175.03</v>
      </c>
      <c r="I13" s="199">
        <v>139</v>
      </c>
      <c r="J13" s="196">
        <f t="shared" si="1"/>
        <v>36.03</v>
      </c>
      <c r="K13" s="199">
        <v>175.03</v>
      </c>
      <c r="N13" s="30"/>
    </row>
    <row r="14" spans="1:14" s="59" customFormat="1" ht="38.25">
      <c r="A14" s="119" t="s">
        <v>261</v>
      </c>
      <c r="B14" s="120" t="s">
        <v>376</v>
      </c>
      <c r="C14" s="120" t="s">
        <v>377</v>
      </c>
      <c r="D14" s="120"/>
      <c r="E14" s="120"/>
      <c r="F14" s="83"/>
      <c r="G14" s="114" t="e">
        <f>#REF!</f>
        <v>#REF!</v>
      </c>
      <c r="H14" s="114">
        <f>K1</f>
        <v>0</v>
      </c>
      <c r="I14" s="199">
        <f>I15</f>
        <v>0</v>
      </c>
      <c r="J14" s="196">
        <f t="shared" si="1"/>
        <v>0</v>
      </c>
      <c r="K14" s="199">
        <f>K15</f>
        <v>0</v>
      </c>
      <c r="L14" s="31"/>
    </row>
    <row r="15" spans="1:14" s="59" customFormat="1" ht="42.75" customHeight="1">
      <c r="A15" s="119" t="s">
        <v>132</v>
      </c>
      <c r="B15" s="122" t="s">
        <v>370</v>
      </c>
      <c r="C15" s="122" t="s">
        <v>377</v>
      </c>
      <c r="D15" s="123" t="s">
        <v>48</v>
      </c>
      <c r="E15" s="87"/>
      <c r="F15" s="83"/>
      <c r="G15" s="114"/>
      <c r="H15" s="114"/>
      <c r="I15" s="199">
        <f>I16</f>
        <v>0</v>
      </c>
      <c r="J15" s="196">
        <f t="shared" si="1"/>
        <v>0</v>
      </c>
      <c r="K15" s="199">
        <f>K16</f>
        <v>0</v>
      </c>
      <c r="L15" s="31"/>
    </row>
    <row r="16" spans="1:14" s="59" customFormat="1" ht="30" customHeight="1">
      <c r="A16" s="121" t="s">
        <v>378</v>
      </c>
      <c r="B16" s="122" t="s">
        <v>370</v>
      </c>
      <c r="C16" s="122" t="s">
        <v>377</v>
      </c>
      <c r="D16" s="123" t="s">
        <v>63</v>
      </c>
      <c r="E16" s="87"/>
      <c r="F16" s="83"/>
      <c r="G16" s="114"/>
      <c r="H16" s="114"/>
      <c r="I16" s="199">
        <f>I17</f>
        <v>0</v>
      </c>
      <c r="J16" s="196">
        <f t="shared" si="1"/>
        <v>0</v>
      </c>
      <c r="K16" s="199">
        <f>K17</f>
        <v>0</v>
      </c>
      <c r="L16" s="31"/>
    </row>
    <row r="17" spans="1:12" s="59" customFormat="1" ht="40.5" customHeight="1">
      <c r="A17" s="121" t="s">
        <v>133</v>
      </c>
      <c r="B17" s="122" t="s">
        <v>370</v>
      </c>
      <c r="C17" s="122" t="s">
        <v>377</v>
      </c>
      <c r="D17" s="123" t="s">
        <v>63</v>
      </c>
      <c r="E17" s="87"/>
      <c r="F17" s="83"/>
      <c r="G17" s="114"/>
      <c r="H17" s="114"/>
      <c r="I17" s="199">
        <f>I18+I19</f>
        <v>0</v>
      </c>
      <c r="J17" s="196">
        <f t="shared" si="1"/>
        <v>0</v>
      </c>
      <c r="K17" s="199">
        <f>K18+K19</f>
        <v>0</v>
      </c>
      <c r="L17" s="31"/>
    </row>
    <row r="18" spans="1:12" s="59" customFormat="1" ht="40.5" customHeight="1">
      <c r="A18" s="121" t="s">
        <v>65</v>
      </c>
      <c r="B18" s="122" t="s">
        <v>370</v>
      </c>
      <c r="C18" s="122" t="s">
        <v>377</v>
      </c>
      <c r="D18" s="123" t="s">
        <v>95</v>
      </c>
      <c r="E18" s="87" t="s">
        <v>374</v>
      </c>
      <c r="F18" s="83"/>
      <c r="G18" s="114"/>
      <c r="H18" s="114"/>
      <c r="I18" s="199"/>
      <c r="J18" s="196">
        <f t="shared" si="1"/>
        <v>0</v>
      </c>
      <c r="K18" s="199"/>
      <c r="L18" s="31"/>
    </row>
    <row r="19" spans="1:12" s="59" customFormat="1" ht="40.5" customHeight="1">
      <c r="A19" s="121" t="s">
        <v>96</v>
      </c>
      <c r="B19" s="122" t="s">
        <v>370</v>
      </c>
      <c r="C19" s="122" t="s">
        <v>377</v>
      </c>
      <c r="D19" s="123" t="s">
        <v>95</v>
      </c>
      <c r="E19" s="87" t="s">
        <v>49</v>
      </c>
      <c r="F19" s="83"/>
      <c r="G19" s="114"/>
      <c r="H19" s="114"/>
      <c r="I19" s="199"/>
      <c r="J19" s="196">
        <f t="shared" si="1"/>
        <v>0</v>
      </c>
      <c r="K19" s="199"/>
      <c r="L19" s="31"/>
    </row>
    <row r="20" spans="1:12" s="59" customFormat="1" ht="54" customHeight="1">
      <c r="A20" s="85" t="s">
        <v>260</v>
      </c>
      <c r="B20" s="242" t="s">
        <v>370</v>
      </c>
      <c r="C20" s="242" t="s">
        <v>380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9">
        <f>I21</f>
        <v>1672.94</v>
      </c>
      <c r="J20" s="196">
        <f t="shared" si="1"/>
        <v>652.34999999999991</v>
      </c>
      <c r="K20" s="199">
        <f>K21</f>
        <v>2325.29</v>
      </c>
    </row>
    <row r="21" spans="1:12" ht="35.25" customHeight="1">
      <c r="A21" s="117" t="s">
        <v>67</v>
      </c>
      <c r="B21" s="86" t="s">
        <v>370</v>
      </c>
      <c r="C21" s="86" t="s">
        <v>380</v>
      </c>
      <c r="D21" s="86" t="s">
        <v>68</v>
      </c>
      <c r="E21" s="86"/>
      <c r="F21" s="118"/>
      <c r="G21" s="114"/>
      <c r="H21" s="114">
        <f t="shared" si="0"/>
        <v>2325.29</v>
      </c>
      <c r="I21" s="199">
        <f>I22</f>
        <v>1672.94</v>
      </c>
      <c r="J21" s="196">
        <f t="shared" si="1"/>
        <v>652.34999999999991</v>
      </c>
      <c r="K21" s="199">
        <f>K22</f>
        <v>2325.29</v>
      </c>
    </row>
    <row r="22" spans="1:12" ht="51">
      <c r="A22" s="85" t="s">
        <v>134</v>
      </c>
      <c r="B22" s="86" t="s">
        <v>370</v>
      </c>
      <c r="C22" s="86" t="s">
        <v>380</v>
      </c>
      <c r="D22" s="86" t="s">
        <v>50</v>
      </c>
      <c r="E22" s="86"/>
      <c r="F22" s="118"/>
      <c r="G22" s="114"/>
      <c r="H22" s="114">
        <f t="shared" si="0"/>
        <v>2325.29</v>
      </c>
      <c r="I22" s="199">
        <f>I23+I26</f>
        <v>1672.94</v>
      </c>
      <c r="J22" s="196">
        <f t="shared" si="1"/>
        <v>652.34999999999991</v>
      </c>
      <c r="K22" s="199">
        <f>K23+K26</f>
        <v>2325.29</v>
      </c>
    </row>
    <row r="23" spans="1:12" ht="25.5">
      <c r="A23" s="125" t="s">
        <v>135</v>
      </c>
      <c r="B23" s="86" t="s">
        <v>370</v>
      </c>
      <c r="C23" s="86" t="s">
        <v>380</v>
      </c>
      <c r="D23" s="86" t="s">
        <v>51</v>
      </c>
      <c r="E23" s="86"/>
      <c r="F23" s="118"/>
      <c r="G23" s="114"/>
      <c r="H23" s="114">
        <f t="shared" si="0"/>
        <v>2257.59</v>
      </c>
      <c r="I23" s="199">
        <f>I24+I25</f>
        <v>1625</v>
      </c>
      <c r="J23" s="196">
        <f t="shared" si="1"/>
        <v>632.59000000000015</v>
      </c>
      <c r="K23" s="199">
        <f>K24+K25</f>
        <v>2257.59</v>
      </c>
    </row>
    <row r="24" spans="1:12">
      <c r="A24" s="125" t="s">
        <v>65</v>
      </c>
      <c r="B24" s="86" t="s">
        <v>370</v>
      </c>
      <c r="C24" s="86" t="s">
        <v>380</v>
      </c>
      <c r="D24" s="86" t="s">
        <v>51</v>
      </c>
      <c r="E24" s="126" t="s">
        <v>374</v>
      </c>
      <c r="F24" s="118"/>
      <c r="G24" s="114"/>
      <c r="H24" s="114">
        <f t="shared" si="0"/>
        <v>1733.94</v>
      </c>
      <c r="I24" s="199">
        <v>1228.0999999999999</v>
      </c>
      <c r="J24" s="196">
        <f t="shared" si="1"/>
        <v>505.84000000000015</v>
      </c>
      <c r="K24" s="199">
        <v>1733.94</v>
      </c>
    </row>
    <row r="25" spans="1:12" ht="38.25">
      <c r="A25" s="125" t="s">
        <v>69</v>
      </c>
      <c r="B25" s="86" t="s">
        <v>370</v>
      </c>
      <c r="C25" s="86" t="s">
        <v>380</v>
      </c>
      <c r="D25" s="86" t="s">
        <v>51</v>
      </c>
      <c r="E25" s="126" t="s">
        <v>49</v>
      </c>
      <c r="F25" s="118"/>
      <c r="G25" s="114"/>
      <c r="H25" s="114">
        <f t="shared" si="0"/>
        <v>523.65</v>
      </c>
      <c r="I25" s="199">
        <v>396.9</v>
      </c>
      <c r="J25" s="196">
        <f t="shared" si="1"/>
        <v>126.75</v>
      </c>
      <c r="K25" s="199">
        <v>523.65</v>
      </c>
    </row>
    <row r="26" spans="1:12" ht="25.5">
      <c r="A26" s="125" t="s">
        <v>136</v>
      </c>
      <c r="B26" s="86" t="s">
        <v>370</v>
      </c>
      <c r="C26" s="86" t="s">
        <v>380</v>
      </c>
      <c r="D26" s="86" t="s">
        <v>52</v>
      </c>
      <c r="E26" s="86"/>
      <c r="F26" s="118"/>
      <c r="G26" s="114"/>
      <c r="H26" s="114">
        <f t="shared" si="0"/>
        <v>67.7</v>
      </c>
      <c r="I26" s="199">
        <f>I27+I28+I29+I30+I31</f>
        <v>47.94</v>
      </c>
      <c r="J26" s="196">
        <f t="shared" si="1"/>
        <v>19.760000000000005</v>
      </c>
      <c r="K26" s="199">
        <f>K27+K28+K29+K30+K31+K32</f>
        <v>67.7</v>
      </c>
    </row>
    <row r="27" spans="1:12" ht="25.5">
      <c r="A27" s="125" t="s">
        <v>70</v>
      </c>
      <c r="B27" s="86" t="s">
        <v>370</v>
      </c>
      <c r="C27" s="86" t="s">
        <v>380</v>
      </c>
      <c r="D27" s="86" t="s">
        <v>52</v>
      </c>
      <c r="E27" s="227" t="s">
        <v>379</v>
      </c>
      <c r="F27" s="118"/>
      <c r="G27" s="114"/>
      <c r="H27" s="114">
        <f t="shared" si="0"/>
        <v>27</v>
      </c>
      <c r="I27" s="199">
        <v>16.8</v>
      </c>
      <c r="J27" s="196">
        <f t="shared" si="1"/>
        <v>10.199999999999999</v>
      </c>
      <c r="K27" s="199">
        <v>27</v>
      </c>
    </row>
    <row r="28" spans="1:12" ht="25.5">
      <c r="A28" s="125" t="s">
        <v>388</v>
      </c>
      <c r="B28" s="86" t="s">
        <v>370</v>
      </c>
      <c r="C28" s="86" t="s">
        <v>380</v>
      </c>
      <c r="D28" s="86" t="s">
        <v>52</v>
      </c>
      <c r="E28" s="227">
        <v>244</v>
      </c>
      <c r="F28" s="118"/>
      <c r="G28" s="114"/>
      <c r="H28" s="114">
        <f t="shared" si="0"/>
        <v>0</v>
      </c>
      <c r="I28" s="199">
        <v>31.14</v>
      </c>
      <c r="J28" s="196">
        <f t="shared" si="1"/>
        <v>-31.14</v>
      </c>
      <c r="K28" s="199"/>
    </row>
    <row r="29" spans="1:12" ht="76.5">
      <c r="A29" s="125" t="s">
        <v>71</v>
      </c>
      <c r="B29" s="86" t="s">
        <v>370</v>
      </c>
      <c r="C29" s="86" t="s">
        <v>380</v>
      </c>
      <c r="D29" s="86" t="s">
        <v>52</v>
      </c>
      <c r="E29" s="126" t="s">
        <v>72</v>
      </c>
      <c r="F29" s="118"/>
      <c r="G29" s="114"/>
      <c r="H29" s="114">
        <f t="shared" si="0"/>
        <v>0</v>
      </c>
      <c r="I29" s="199"/>
      <c r="J29" s="196">
        <f t="shared" si="1"/>
        <v>0</v>
      </c>
      <c r="K29" s="199"/>
    </row>
    <row r="30" spans="1:12">
      <c r="A30" s="125" t="s">
        <v>383</v>
      </c>
      <c r="B30" s="86" t="s">
        <v>370</v>
      </c>
      <c r="C30" s="86" t="s">
        <v>380</v>
      </c>
      <c r="D30" s="86" t="s">
        <v>52</v>
      </c>
      <c r="E30" s="126" t="s">
        <v>384</v>
      </c>
      <c r="F30" s="118"/>
      <c r="G30" s="114"/>
      <c r="H30" s="114">
        <f t="shared" si="0"/>
        <v>31.7</v>
      </c>
      <c r="I30" s="199"/>
      <c r="J30" s="196">
        <f t="shared" si="1"/>
        <v>31.7</v>
      </c>
      <c r="K30" s="199">
        <v>31.7</v>
      </c>
    </row>
    <row r="31" spans="1:12">
      <c r="A31" s="125" t="s">
        <v>73</v>
      </c>
      <c r="B31" s="86" t="s">
        <v>370</v>
      </c>
      <c r="C31" s="86" t="s">
        <v>380</v>
      </c>
      <c r="D31" s="86" t="s">
        <v>52</v>
      </c>
      <c r="E31" s="126" t="s">
        <v>385</v>
      </c>
      <c r="F31" s="118"/>
      <c r="G31" s="114"/>
      <c r="H31" s="114">
        <f t="shared" si="0"/>
        <v>6</v>
      </c>
      <c r="I31" s="199"/>
      <c r="J31" s="196">
        <f t="shared" si="1"/>
        <v>6</v>
      </c>
      <c r="K31" s="199">
        <v>6</v>
      </c>
    </row>
    <row r="32" spans="1:12">
      <c r="A32" s="125" t="s">
        <v>218</v>
      </c>
      <c r="B32" s="86" t="s">
        <v>370</v>
      </c>
      <c r="C32" s="86" t="s">
        <v>380</v>
      </c>
      <c r="D32" s="86" t="s">
        <v>52</v>
      </c>
      <c r="E32" s="126" t="s">
        <v>217</v>
      </c>
      <c r="F32" s="118"/>
      <c r="G32" s="114"/>
      <c r="H32" s="114">
        <f t="shared" si="0"/>
        <v>3</v>
      </c>
      <c r="I32" s="199"/>
      <c r="J32" s="196">
        <f t="shared" si="1"/>
        <v>3</v>
      </c>
      <c r="K32" s="199">
        <v>3</v>
      </c>
    </row>
    <row r="33" spans="1:12">
      <c r="A33" s="117" t="s">
        <v>259</v>
      </c>
      <c r="B33" s="86" t="s">
        <v>370</v>
      </c>
      <c r="C33" s="86" t="s">
        <v>386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9">
        <f>I34</f>
        <v>10</v>
      </c>
      <c r="J33" s="196">
        <f t="shared" si="1"/>
        <v>0</v>
      </c>
      <c r="K33" s="199">
        <f>K34</f>
        <v>10</v>
      </c>
    </row>
    <row r="34" spans="1:12" ht="38.25">
      <c r="A34" s="117" t="s">
        <v>74</v>
      </c>
      <c r="B34" s="86" t="s">
        <v>370</v>
      </c>
      <c r="C34" s="86" t="s">
        <v>386</v>
      </c>
      <c r="D34" s="86" t="s">
        <v>75</v>
      </c>
      <c r="E34" s="86"/>
      <c r="F34" s="83"/>
      <c r="G34" s="114"/>
      <c r="H34" s="114">
        <f t="shared" si="0"/>
        <v>10</v>
      </c>
      <c r="I34" s="199">
        <v>10</v>
      </c>
      <c r="J34" s="196">
        <f t="shared" si="1"/>
        <v>0</v>
      </c>
      <c r="K34" s="199">
        <v>10</v>
      </c>
    </row>
    <row r="35" spans="1:12" ht="25.5">
      <c r="A35" s="127" t="s">
        <v>388</v>
      </c>
      <c r="B35" s="86" t="s">
        <v>370</v>
      </c>
      <c r="C35" s="86" t="s">
        <v>386</v>
      </c>
      <c r="D35" s="86" t="s">
        <v>75</v>
      </c>
      <c r="E35" s="81" t="s">
        <v>382</v>
      </c>
      <c r="F35" s="83"/>
      <c r="G35" s="114"/>
      <c r="H35" s="114">
        <f t="shared" si="0"/>
        <v>0</v>
      </c>
      <c r="I35" s="199"/>
      <c r="J35" s="196">
        <f t="shared" si="1"/>
        <v>0</v>
      </c>
      <c r="K35" s="199"/>
      <c r="L35" s="30" t="s">
        <v>76</v>
      </c>
    </row>
    <row r="36" spans="1:12">
      <c r="A36" s="117" t="s">
        <v>398</v>
      </c>
      <c r="B36" s="86" t="s">
        <v>372</v>
      </c>
      <c r="C36" s="86"/>
      <c r="D36" s="86"/>
      <c r="E36" s="86"/>
      <c r="F36" s="83" t="e">
        <f>F37</f>
        <v>#REF!</v>
      </c>
      <c r="G36" s="114" t="e">
        <f>G37</f>
        <v>#REF!</v>
      </c>
      <c r="H36" s="114" t="e">
        <f t="shared" si="0"/>
        <v>#REF!</v>
      </c>
      <c r="I36" s="199">
        <f>I37</f>
        <v>76.7</v>
      </c>
      <c r="J36" s="196">
        <f t="shared" si="1"/>
        <v>60.8</v>
      </c>
      <c r="K36" s="199">
        <f>K37</f>
        <v>137.5</v>
      </c>
    </row>
    <row r="37" spans="1:12">
      <c r="A37" s="117" t="s">
        <v>274</v>
      </c>
      <c r="B37" s="86" t="s">
        <v>372</v>
      </c>
      <c r="C37" s="86" t="s">
        <v>377</v>
      </c>
      <c r="D37" s="86"/>
      <c r="E37" s="86"/>
      <c r="F37" s="83" t="e">
        <f>#REF!+#REF!</f>
        <v>#REF!</v>
      </c>
      <c r="G37" s="114" t="e">
        <f>#REF!</f>
        <v>#REF!</v>
      </c>
      <c r="H37" s="114" t="e">
        <f t="shared" si="0"/>
        <v>#REF!</v>
      </c>
      <c r="I37" s="199">
        <f>I38</f>
        <v>76.7</v>
      </c>
      <c r="J37" s="196">
        <f t="shared" si="1"/>
        <v>60.8</v>
      </c>
      <c r="K37" s="199">
        <f>K38</f>
        <v>137.5</v>
      </c>
    </row>
    <row r="38" spans="1:12" ht="63.75">
      <c r="A38" s="127" t="s">
        <v>137</v>
      </c>
      <c r="B38" s="86" t="s">
        <v>372</v>
      </c>
      <c r="C38" s="86" t="s">
        <v>377</v>
      </c>
      <c r="D38" s="86" t="s">
        <v>77</v>
      </c>
      <c r="E38" s="86"/>
      <c r="F38" s="118"/>
      <c r="G38" s="114"/>
      <c r="H38" s="114">
        <f t="shared" si="0"/>
        <v>137.5</v>
      </c>
      <c r="I38" s="199">
        <f>I39+I40+I41</f>
        <v>76.7</v>
      </c>
      <c r="J38" s="196">
        <f t="shared" si="1"/>
        <v>60.8</v>
      </c>
      <c r="K38" s="199">
        <f>K39+K40+K41</f>
        <v>137.5</v>
      </c>
    </row>
    <row r="39" spans="1:12">
      <c r="A39" s="125" t="s">
        <v>65</v>
      </c>
      <c r="B39" s="86" t="s">
        <v>372</v>
      </c>
      <c r="C39" s="86" t="s">
        <v>377</v>
      </c>
      <c r="D39" s="86" t="s">
        <v>77</v>
      </c>
      <c r="E39" s="126" t="s">
        <v>374</v>
      </c>
      <c r="F39" s="118"/>
      <c r="G39" s="114">
        <v>0</v>
      </c>
      <c r="H39" s="114">
        <f t="shared" si="0"/>
        <v>96.46</v>
      </c>
      <c r="I39" s="199">
        <v>57.6</v>
      </c>
      <c r="J39" s="196">
        <f t="shared" si="1"/>
        <v>38.859999999999992</v>
      </c>
      <c r="K39" s="199">
        <v>96.46</v>
      </c>
      <c r="L39" s="30" t="s">
        <v>78</v>
      </c>
    </row>
    <row r="40" spans="1:12" ht="38.25">
      <c r="A40" s="125" t="s">
        <v>69</v>
      </c>
      <c r="B40" s="86" t="s">
        <v>372</v>
      </c>
      <c r="C40" s="86" t="s">
        <v>377</v>
      </c>
      <c r="D40" s="86" t="s">
        <v>77</v>
      </c>
      <c r="E40" s="126" t="s">
        <v>49</v>
      </c>
      <c r="F40" s="118"/>
      <c r="G40" s="114">
        <v>0</v>
      </c>
      <c r="H40" s="114">
        <f t="shared" si="0"/>
        <v>39.04</v>
      </c>
      <c r="I40" s="199">
        <v>17.100000000000001</v>
      </c>
      <c r="J40" s="196">
        <f t="shared" si="1"/>
        <v>21.939999999999998</v>
      </c>
      <c r="K40" s="199">
        <v>39.04</v>
      </c>
      <c r="L40" s="30" t="s">
        <v>78</v>
      </c>
    </row>
    <row r="41" spans="1:12" ht="25.5">
      <c r="A41" s="127" t="s">
        <v>388</v>
      </c>
      <c r="B41" s="86" t="s">
        <v>372</v>
      </c>
      <c r="C41" s="86" t="s">
        <v>377</v>
      </c>
      <c r="D41" s="86" t="s">
        <v>77</v>
      </c>
      <c r="E41" s="86" t="s">
        <v>382</v>
      </c>
      <c r="F41" s="118"/>
      <c r="G41" s="114"/>
      <c r="H41" s="114">
        <f t="shared" si="0"/>
        <v>2</v>
      </c>
      <c r="I41" s="199">
        <v>2</v>
      </c>
      <c r="J41" s="196">
        <f t="shared" si="1"/>
        <v>0</v>
      </c>
      <c r="K41" s="199">
        <v>2</v>
      </c>
      <c r="L41" s="30" t="s">
        <v>78</v>
      </c>
    </row>
    <row r="42" spans="1:12" ht="25.5">
      <c r="A42" s="127" t="s">
        <v>216</v>
      </c>
      <c r="B42" s="86" t="s">
        <v>369</v>
      </c>
      <c r="C42" s="86" t="s">
        <v>377</v>
      </c>
      <c r="D42" s="86"/>
      <c r="E42" s="30"/>
      <c r="F42" s="30"/>
      <c r="G42" s="114"/>
      <c r="H42" s="114"/>
      <c r="I42" s="199"/>
      <c r="J42" s="196"/>
      <c r="K42" s="199">
        <f>K43+K44</f>
        <v>3</v>
      </c>
    </row>
    <row r="43" spans="1:12" ht="25.5">
      <c r="A43" s="127" t="s">
        <v>216</v>
      </c>
      <c r="B43" s="86" t="s">
        <v>369</v>
      </c>
      <c r="C43" s="86" t="s">
        <v>377</v>
      </c>
      <c r="D43" s="86" t="s">
        <v>221</v>
      </c>
      <c r="E43" s="86" t="s">
        <v>382</v>
      </c>
      <c r="F43" s="86" t="s">
        <v>382</v>
      </c>
      <c r="G43" s="114"/>
      <c r="H43" s="114"/>
      <c r="I43" s="199"/>
      <c r="J43" s="196"/>
      <c r="K43" s="199">
        <v>1.5</v>
      </c>
    </row>
    <row r="44" spans="1:12" ht="25.5">
      <c r="A44" s="127" t="s">
        <v>216</v>
      </c>
      <c r="B44" s="86" t="s">
        <v>369</v>
      </c>
      <c r="C44" s="86" t="s">
        <v>377</v>
      </c>
      <c r="D44" s="86" t="s">
        <v>222</v>
      </c>
      <c r="E44" s="86" t="s">
        <v>382</v>
      </c>
      <c r="F44" s="86" t="s">
        <v>382</v>
      </c>
      <c r="G44" s="114"/>
      <c r="H44" s="114"/>
      <c r="I44" s="199"/>
      <c r="J44" s="196"/>
      <c r="K44" s="199">
        <v>1.5</v>
      </c>
    </row>
    <row r="45" spans="1:12">
      <c r="A45" s="117" t="s">
        <v>247</v>
      </c>
      <c r="B45" s="86" t="s">
        <v>381</v>
      </c>
      <c r="C45" s="86"/>
      <c r="D45" s="86"/>
      <c r="E45" s="86"/>
      <c r="F45" s="83" t="e">
        <f>#REF!+#REF!</f>
        <v>#REF!</v>
      </c>
      <c r="G45" s="114" t="e">
        <f>#REF!</f>
        <v>#REF!</v>
      </c>
      <c r="H45" s="114" t="e">
        <f t="shared" si="0"/>
        <v>#REF!</v>
      </c>
      <c r="I45" s="199">
        <f>I46</f>
        <v>0</v>
      </c>
      <c r="J45" s="196">
        <f t="shared" si="1"/>
        <v>0</v>
      </c>
      <c r="K45" s="199">
        <f>K46</f>
        <v>0</v>
      </c>
    </row>
    <row r="46" spans="1:12" ht="25.5">
      <c r="A46" s="124" t="s">
        <v>79</v>
      </c>
      <c r="B46" s="86" t="s">
        <v>381</v>
      </c>
      <c r="C46" s="86" t="s">
        <v>377</v>
      </c>
      <c r="D46" s="86" t="s">
        <v>80</v>
      </c>
      <c r="E46" s="86"/>
      <c r="F46" s="118"/>
      <c r="G46" s="114"/>
      <c r="H46" s="114">
        <f t="shared" si="0"/>
        <v>0</v>
      </c>
      <c r="I46" s="199">
        <f>I47</f>
        <v>0</v>
      </c>
      <c r="J46" s="196">
        <f t="shared" si="1"/>
        <v>0</v>
      </c>
      <c r="K46" s="199">
        <f>K47</f>
        <v>0</v>
      </c>
    </row>
    <row r="47" spans="1:12" ht="25.5">
      <c r="A47" s="124" t="s">
        <v>388</v>
      </c>
      <c r="B47" s="86" t="s">
        <v>381</v>
      </c>
      <c r="C47" s="86" t="s">
        <v>377</v>
      </c>
      <c r="D47" s="86" t="s">
        <v>80</v>
      </c>
      <c r="E47" s="86" t="s">
        <v>382</v>
      </c>
      <c r="F47" s="118"/>
      <c r="G47" s="114"/>
      <c r="H47" s="114">
        <f t="shared" si="0"/>
        <v>0</v>
      </c>
      <c r="I47" s="199">
        <v>0</v>
      </c>
      <c r="J47" s="196">
        <f t="shared" si="1"/>
        <v>0</v>
      </c>
      <c r="K47" s="199">
        <v>0</v>
      </c>
    </row>
    <row r="48" spans="1:12">
      <c r="A48" s="117" t="s">
        <v>391</v>
      </c>
      <c r="B48" s="86" t="s">
        <v>390</v>
      </c>
      <c r="C48" s="86"/>
      <c r="D48" s="86"/>
      <c r="E48" s="86"/>
      <c r="F48" s="83" t="e">
        <f>F49</f>
        <v>#REF!</v>
      </c>
      <c r="G48" s="114" t="e">
        <f>G49</f>
        <v>#REF!</v>
      </c>
      <c r="H48" s="114" t="e">
        <f t="shared" si="0"/>
        <v>#REF!</v>
      </c>
      <c r="I48" s="199">
        <f>I49</f>
        <v>281.96000000000004</v>
      </c>
      <c r="J48" s="196">
        <f t="shared" si="1"/>
        <v>141.01</v>
      </c>
      <c r="K48" s="199">
        <f>K49</f>
        <v>422.97</v>
      </c>
    </row>
    <row r="49" spans="1:11">
      <c r="A49" s="117" t="s">
        <v>241</v>
      </c>
      <c r="B49" s="86" t="s">
        <v>390</v>
      </c>
      <c r="C49" s="86" t="s">
        <v>390</v>
      </c>
      <c r="D49" s="86"/>
      <c r="E49" s="86"/>
      <c r="F49" s="83" t="e">
        <f>#REF!+#REF!</f>
        <v>#REF!</v>
      </c>
      <c r="G49" s="114" t="e">
        <f>#REF!</f>
        <v>#REF!</v>
      </c>
      <c r="H49" s="114" t="e">
        <f t="shared" si="0"/>
        <v>#REF!</v>
      </c>
      <c r="I49" s="199">
        <f>I50</f>
        <v>281.96000000000004</v>
      </c>
      <c r="J49" s="196">
        <f t="shared" si="1"/>
        <v>141.01</v>
      </c>
      <c r="K49" s="199">
        <f>K50</f>
        <v>422.97</v>
      </c>
    </row>
    <row r="50" spans="1:11">
      <c r="A50" s="124" t="s">
        <v>81</v>
      </c>
      <c r="B50" s="86" t="s">
        <v>390</v>
      </c>
      <c r="C50" s="86" t="s">
        <v>390</v>
      </c>
      <c r="D50" s="86" t="s">
        <v>53</v>
      </c>
      <c r="E50" s="86"/>
      <c r="F50" s="118"/>
      <c r="G50" s="114"/>
      <c r="H50" s="114">
        <f t="shared" si="0"/>
        <v>422.97</v>
      </c>
      <c r="I50" s="199">
        <f>I51</f>
        <v>281.96000000000004</v>
      </c>
      <c r="J50" s="196">
        <f t="shared" si="1"/>
        <v>141.01</v>
      </c>
      <c r="K50" s="199">
        <f>K51</f>
        <v>422.97</v>
      </c>
    </row>
    <row r="51" spans="1:11" ht="25.5">
      <c r="A51" s="124" t="s">
        <v>82</v>
      </c>
      <c r="B51" s="86" t="s">
        <v>390</v>
      </c>
      <c r="C51" s="86" t="s">
        <v>390</v>
      </c>
      <c r="D51" s="86" t="s">
        <v>54</v>
      </c>
      <c r="E51" s="86"/>
      <c r="F51" s="118"/>
      <c r="G51" s="114"/>
      <c r="H51" s="114">
        <f t="shared" si="0"/>
        <v>422.97</v>
      </c>
      <c r="I51" s="199">
        <f>I52+I55</f>
        <v>281.96000000000004</v>
      </c>
      <c r="J51" s="196">
        <f t="shared" si="1"/>
        <v>141.01</v>
      </c>
      <c r="K51" s="199">
        <f>K52+K55</f>
        <v>422.97</v>
      </c>
    </row>
    <row r="52" spans="1:11" ht="25.5">
      <c r="A52" s="125" t="s">
        <v>83</v>
      </c>
      <c r="B52" s="86" t="s">
        <v>390</v>
      </c>
      <c r="C52" s="86" t="s">
        <v>390</v>
      </c>
      <c r="D52" s="86" t="s">
        <v>55</v>
      </c>
      <c r="E52" s="86"/>
      <c r="F52" s="118"/>
      <c r="G52" s="114"/>
      <c r="H52" s="114">
        <f t="shared" si="0"/>
        <v>422.97</v>
      </c>
      <c r="I52" s="199">
        <f>I53+I54</f>
        <v>281.96000000000004</v>
      </c>
      <c r="J52" s="196">
        <f t="shared" si="1"/>
        <v>141.01</v>
      </c>
      <c r="K52" s="199">
        <f>K53+K54</f>
        <v>422.97</v>
      </c>
    </row>
    <row r="53" spans="1:11">
      <c r="A53" s="125" t="s">
        <v>56</v>
      </c>
      <c r="B53" s="86" t="s">
        <v>390</v>
      </c>
      <c r="C53" s="86" t="s">
        <v>390</v>
      </c>
      <c r="D53" s="86" t="s">
        <v>55</v>
      </c>
      <c r="E53" s="126" t="s">
        <v>387</v>
      </c>
      <c r="F53" s="118"/>
      <c r="G53" s="114"/>
      <c r="H53" s="114">
        <f t="shared" si="0"/>
        <v>324.86</v>
      </c>
      <c r="I53" s="199">
        <v>216.56</v>
      </c>
      <c r="J53" s="196">
        <f t="shared" si="1"/>
        <v>108.30000000000001</v>
      </c>
      <c r="K53" s="199">
        <v>324.86</v>
      </c>
    </row>
    <row r="54" spans="1:11" ht="38.25">
      <c r="A54" s="125" t="s">
        <v>84</v>
      </c>
      <c r="B54" s="86" t="s">
        <v>390</v>
      </c>
      <c r="C54" s="86" t="s">
        <v>390</v>
      </c>
      <c r="D54" s="86" t="s">
        <v>55</v>
      </c>
      <c r="E54" s="126" t="s">
        <v>57</v>
      </c>
      <c r="F54" s="118"/>
      <c r="G54" s="114"/>
      <c r="H54" s="114">
        <f t="shared" si="0"/>
        <v>98.11</v>
      </c>
      <c r="I54" s="199">
        <v>65.400000000000006</v>
      </c>
      <c r="J54" s="196">
        <f t="shared" si="1"/>
        <v>32.709999999999994</v>
      </c>
      <c r="K54" s="199">
        <v>98.11</v>
      </c>
    </row>
    <row r="55" spans="1:11">
      <c r="A55" s="124" t="s">
        <v>85</v>
      </c>
      <c r="B55" s="86" t="s">
        <v>390</v>
      </c>
      <c r="C55" s="86" t="s">
        <v>390</v>
      </c>
      <c r="D55" s="86" t="s">
        <v>86</v>
      </c>
      <c r="E55" s="86"/>
      <c r="F55" s="118"/>
      <c r="G55" s="114"/>
      <c r="H55" s="114">
        <f t="shared" si="0"/>
        <v>0</v>
      </c>
      <c r="I55" s="199">
        <f>I56</f>
        <v>0</v>
      </c>
      <c r="J55" s="196">
        <f t="shared" si="1"/>
        <v>0</v>
      </c>
      <c r="K55" s="199">
        <f>K56</f>
        <v>0</v>
      </c>
    </row>
    <row r="56" spans="1:11" ht="25.5">
      <c r="A56" s="124" t="s">
        <v>388</v>
      </c>
      <c r="B56" s="86" t="s">
        <v>390</v>
      </c>
      <c r="C56" s="86" t="s">
        <v>390</v>
      </c>
      <c r="D56" s="86" t="s">
        <v>86</v>
      </c>
      <c r="E56" s="86" t="s">
        <v>382</v>
      </c>
      <c r="F56" s="118"/>
      <c r="G56" s="114"/>
      <c r="H56" s="114">
        <f t="shared" si="0"/>
        <v>0</v>
      </c>
      <c r="I56" s="199"/>
      <c r="J56" s="196">
        <f t="shared" si="1"/>
        <v>0</v>
      </c>
      <c r="K56" s="199"/>
    </row>
    <row r="57" spans="1:11" ht="25.5">
      <c r="A57" s="117" t="s">
        <v>393</v>
      </c>
      <c r="B57" s="86" t="s">
        <v>392</v>
      </c>
      <c r="C57" s="86"/>
      <c r="D57" s="86"/>
      <c r="E57" s="86"/>
      <c r="F57" s="83" t="e">
        <f>F58</f>
        <v>#REF!</v>
      </c>
      <c r="G57" s="114" t="e">
        <f>G58</f>
        <v>#REF!</v>
      </c>
      <c r="H57" s="114" t="e">
        <f t="shared" si="0"/>
        <v>#REF!</v>
      </c>
      <c r="I57" s="199">
        <f>I58</f>
        <v>100</v>
      </c>
      <c r="J57" s="196">
        <f t="shared" si="1"/>
        <v>69.52000000000001</v>
      </c>
      <c r="K57" s="199">
        <f>K58</f>
        <v>169.52</v>
      </c>
    </row>
    <row r="58" spans="1:11">
      <c r="A58" s="117" t="s">
        <v>394</v>
      </c>
      <c r="B58" s="86" t="s">
        <v>392</v>
      </c>
      <c r="C58" s="86" t="s">
        <v>370</v>
      </c>
      <c r="D58" s="86"/>
      <c r="E58" s="86"/>
      <c r="F58" s="83" t="e">
        <f>#REF!+#REF!</f>
        <v>#REF!</v>
      </c>
      <c r="G58" s="114" t="e">
        <f>#REF!</f>
        <v>#REF!</v>
      </c>
      <c r="H58" s="114" t="e">
        <f t="shared" si="0"/>
        <v>#REF!</v>
      </c>
      <c r="I58" s="199">
        <f>I59</f>
        <v>100</v>
      </c>
      <c r="J58" s="196">
        <f t="shared" si="1"/>
        <v>69.52000000000001</v>
      </c>
      <c r="K58" s="199">
        <f>K59</f>
        <v>169.52</v>
      </c>
    </row>
    <row r="59" spans="1:11">
      <c r="A59" s="124" t="s">
        <v>87</v>
      </c>
      <c r="B59" s="86" t="s">
        <v>392</v>
      </c>
      <c r="C59" s="86" t="s">
        <v>370</v>
      </c>
      <c r="D59" s="86" t="s">
        <v>58</v>
      </c>
      <c r="E59" s="86"/>
      <c r="F59" s="118"/>
      <c r="G59" s="114"/>
      <c r="H59" s="114">
        <f t="shared" si="0"/>
        <v>169.52</v>
      </c>
      <c r="I59" s="199">
        <f>I60</f>
        <v>100</v>
      </c>
      <c r="J59" s="196">
        <f t="shared" si="1"/>
        <v>69.52000000000001</v>
      </c>
      <c r="K59" s="199">
        <f>K60</f>
        <v>169.52</v>
      </c>
    </row>
    <row r="60" spans="1:11">
      <c r="A60" s="124" t="s">
        <v>88</v>
      </c>
      <c r="B60" s="86" t="s">
        <v>392</v>
      </c>
      <c r="C60" s="86" t="s">
        <v>370</v>
      </c>
      <c r="D60" s="86" t="s">
        <v>89</v>
      </c>
      <c r="E60" s="86"/>
      <c r="F60" s="118"/>
      <c r="G60" s="114"/>
      <c r="H60" s="114">
        <f t="shared" si="0"/>
        <v>169.52</v>
      </c>
      <c r="I60" s="199">
        <f>I61</f>
        <v>100</v>
      </c>
      <c r="J60" s="196">
        <f t="shared" si="1"/>
        <v>69.52000000000001</v>
      </c>
      <c r="K60" s="199">
        <f>K61</f>
        <v>169.52</v>
      </c>
    </row>
    <row r="61" spans="1:11" ht="25.5">
      <c r="A61" s="124" t="s">
        <v>388</v>
      </c>
      <c r="B61" s="86" t="s">
        <v>392</v>
      </c>
      <c r="C61" s="86" t="s">
        <v>370</v>
      </c>
      <c r="D61" s="86" t="s">
        <v>89</v>
      </c>
      <c r="E61" s="86" t="s">
        <v>382</v>
      </c>
      <c r="F61" s="118"/>
      <c r="G61" s="114"/>
      <c r="H61" s="114">
        <f t="shared" si="0"/>
        <v>169.52</v>
      </c>
      <c r="I61" s="199">
        <v>100</v>
      </c>
      <c r="J61" s="196">
        <f t="shared" si="1"/>
        <v>69.52000000000001</v>
      </c>
      <c r="K61" s="199">
        <v>169.52</v>
      </c>
    </row>
    <row r="62" spans="1:11">
      <c r="A62" s="117" t="s">
        <v>395</v>
      </c>
      <c r="B62" s="86" t="s">
        <v>386</v>
      </c>
      <c r="C62" s="86"/>
      <c r="D62" s="86"/>
      <c r="E62" s="86"/>
      <c r="F62" s="83" t="e">
        <f>F63+F66</f>
        <v>#REF!</v>
      </c>
      <c r="G62" s="114" t="e">
        <f>G63+G66</f>
        <v>#REF!</v>
      </c>
      <c r="H62" s="114" t="e">
        <f t="shared" si="0"/>
        <v>#REF!</v>
      </c>
      <c r="I62" s="199">
        <f>I63+I66</f>
        <v>1294.8</v>
      </c>
      <c r="J62" s="196">
        <f t="shared" si="1"/>
        <v>608.58000000000015</v>
      </c>
      <c r="K62" s="199">
        <f>K63+K66</f>
        <v>1903.38</v>
      </c>
    </row>
    <row r="63" spans="1:11">
      <c r="A63" s="117" t="s">
        <v>316</v>
      </c>
      <c r="B63" s="86" t="s">
        <v>386</v>
      </c>
      <c r="C63" s="86" t="s">
        <v>372</v>
      </c>
      <c r="D63" s="86"/>
      <c r="E63" s="86"/>
      <c r="F63" s="83" t="e">
        <f>#REF!+F64</f>
        <v>#REF!</v>
      </c>
      <c r="G63" s="114">
        <f>G64</f>
        <v>0</v>
      </c>
      <c r="H63" s="114">
        <f t="shared" si="0"/>
        <v>0</v>
      </c>
      <c r="I63" s="199">
        <f>I64</f>
        <v>0</v>
      </c>
      <c r="J63" s="196">
        <f t="shared" si="1"/>
        <v>0</v>
      </c>
      <c r="K63" s="199">
        <f>K64</f>
        <v>0</v>
      </c>
    </row>
    <row r="64" spans="1:11" ht="25.5">
      <c r="A64" s="85" t="s">
        <v>90</v>
      </c>
      <c r="B64" s="86" t="s">
        <v>386</v>
      </c>
      <c r="C64" s="86" t="s">
        <v>372</v>
      </c>
      <c r="D64" s="86" t="s">
        <v>61</v>
      </c>
      <c r="E64" s="86"/>
      <c r="F64" s="83">
        <f>F65</f>
        <v>0</v>
      </c>
      <c r="G64" s="114">
        <f>G65</f>
        <v>0</v>
      </c>
      <c r="H64" s="114">
        <f t="shared" si="0"/>
        <v>0</v>
      </c>
      <c r="I64" s="199">
        <f>I65</f>
        <v>0</v>
      </c>
      <c r="J64" s="196">
        <f t="shared" si="1"/>
        <v>0</v>
      </c>
      <c r="K64" s="199">
        <f>K65</f>
        <v>0</v>
      </c>
    </row>
    <row r="65" spans="1:11" ht="25.5">
      <c r="A65" s="124" t="s">
        <v>388</v>
      </c>
      <c r="B65" s="86" t="s">
        <v>386</v>
      </c>
      <c r="C65" s="86" t="s">
        <v>372</v>
      </c>
      <c r="D65" s="86" t="s">
        <v>61</v>
      </c>
      <c r="E65" s="86" t="s">
        <v>382</v>
      </c>
      <c r="F65" s="83"/>
      <c r="G65" s="114">
        <f>F65</f>
        <v>0</v>
      </c>
      <c r="H65" s="114">
        <f t="shared" si="0"/>
        <v>0</v>
      </c>
      <c r="I65" s="199"/>
      <c r="J65" s="196">
        <f t="shared" si="1"/>
        <v>0</v>
      </c>
      <c r="K65" s="199"/>
    </row>
    <row r="66" spans="1:11">
      <c r="A66" s="117" t="s">
        <v>320</v>
      </c>
      <c r="B66" s="86" t="s">
        <v>386</v>
      </c>
      <c r="C66" s="86" t="s">
        <v>381</v>
      </c>
      <c r="D66" s="86"/>
      <c r="E66" s="86"/>
      <c r="F66" s="83" t="e">
        <f>#REF!+F67</f>
        <v>#REF!</v>
      </c>
      <c r="G66" s="114" t="e">
        <f>G67</f>
        <v>#REF!</v>
      </c>
      <c r="H66" s="114" t="e">
        <f t="shared" si="0"/>
        <v>#REF!</v>
      </c>
      <c r="I66" s="199">
        <f>I68</f>
        <v>1294.8</v>
      </c>
      <c r="J66" s="196">
        <f t="shared" si="1"/>
        <v>608.58000000000015</v>
      </c>
      <c r="K66" s="199">
        <f>K68</f>
        <v>1903.38</v>
      </c>
    </row>
    <row r="67" spans="1:11" ht="51">
      <c r="A67" s="85" t="s">
        <v>138</v>
      </c>
      <c r="B67" s="86" t="s">
        <v>386</v>
      </c>
      <c r="C67" s="86" t="s">
        <v>381</v>
      </c>
      <c r="D67" s="86"/>
      <c r="E67" s="86"/>
      <c r="F67" s="83" t="e">
        <f>#REF!</f>
        <v>#REF!</v>
      </c>
      <c r="G67" s="114" t="e">
        <f>#REF!</f>
        <v>#REF!</v>
      </c>
      <c r="H67" s="114" t="e">
        <f t="shared" si="0"/>
        <v>#REF!</v>
      </c>
      <c r="I67" s="199">
        <f>I68</f>
        <v>1294.8</v>
      </c>
      <c r="J67" s="196">
        <f t="shared" si="1"/>
        <v>608.58000000000015</v>
      </c>
      <c r="K67" s="199">
        <f>K68</f>
        <v>1903.38</v>
      </c>
    </row>
    <row r="68" spans="1:11">
      <c r="A68" s="85" t="s">
        <v>91</v>
      </c>
      <c r="B68" s="86" t="s">
        <v>386</v>
      </c>
      <c r="C68" s="86" t="s">
        <v>381</v>
      </c>
      <c r="D68" s="86" t="s">
        <v>59</v>
      </c>
      <c r="E68" s="86"/>
      <c r="F68" s="83"/>
      <c r="G68" s="114"/>
      <c r="H68" s="114">
        <f t="shared" si="0"/>
        <v>1903.38</v>
      </c>
      <c r="I68" s="114">
        <f>I69</f>
        <v>1294.8</v>
      </c>
      <c r="J68" s="196">
        <f t="shared" si="1"/>
        <v>608.58000000000015</v>
      </c>
      <c r="K68" s="114">
        <f>K69</f>
        <v>1903.38</v>
      </c>
    </row>
    <row r="69" spans="1:11" ht="25.5">
      <c r="A69" s="124" t="s">
        <v>92</v>
      </c>
      <c r="B69" s="86" t="s">
        <v>386</v>
      </c>
      <c r="C69" s="86" t="s">
        <v>381</v>
      </c>
      <c r="D69" s="86" t="s">
        <v>60</v>
      </c>
      <c r="E69" s="86"/>
      <c r="F69" s="83"/>
      <c r="G69" s="114"/>
      <c r="H69" s="114">
        <f t="shared" si="0"/>
        <v>1903.38</v>
      </c>
      <c r="I69" s="114">
        <f>I70</f>
        <v>1294.8</v>
      </c>
      <c r="J69" s="196">
        <f t="shared" si="1"/>
        <v>608.58000000000015</v>
      </c>
      <c r="K69" s="114">
        <f>K70</f>
        <v>1903.38</v>
      </c>
    </row>
    <row r="70" spans="1:11" ht="25.5">
      <c r="A70" s="125" t="s">
        <v>93</v>
      </c>
      <c r="B70" s="86" t="s">
        <v>386</v>
      </c>
      <c r="C70" s="86" t="s">
        <v>381</v>
      </c>
      <c r="D70" s="86" t="s">
        <v>94</v>
      </c>
      <c r="E70" s="86"/>
      <c r="F70" s="83"/>
      <c r="G70" s="114"/>
      <c r="H70" s="114">
        <f t="shared" si="0"/>
        <v>1903.38</v>
      </c>
      <c r="I70" s="114">
        <f>I71+I72</f>
        <v>1294.8</v>
      </c>
      <c r="J70" s="196">
        <f t="shared" si="1"/>
        <v>608.58000000000015</v>
      </c>
      <c r="K70" s="114">
        <f>K71+K72</f>
        <v>1903.38</v>
      </c>
    </row>
    <row r="71" spans="1:11">
      <c r="A71" s="125" t="s">
        <v>56</v>
      </c>
      <c r="B71" s="86" t="s">
        <v>386</v>
      </c>
      <c r="C71" s="86" t="s">
        <v>381</v>
      </c>
      <c r="D71" s="86" t="s">
        <v>94</v>
      </c>
      <c r="E71" s="126" t="s">
        <v>387</v>
      </c>
      <c r="F71" s="83"/>
      <c r="G71" s="114"/>
      <c r="H71" s="114">
        <f t="shared" si="0"/>
        <v>1461.89</v>
      </c>
      <c r="I71" s="114">
        <v>974.5</v>
      </c>
      <c r="J71" s="196">
        <f t="shared" si="1"/>
        <v>487.3900000000001</v>
      </c>
      <c r="K71" s="114">
        <v>1461.89</v>
      </c>
    </row>
    <row r="72" spans="1:11" ht="38.25">
      <c r="A72" s="125" t="s">
        <v>84</v>
      </c>
      <c r="B72" s="86" t="s">
        <v>386</v>
      </c>
      <c r="C72" s="86" t="s">
        <v>381</v>
      </c>
      <c r="D72" s="86" t="s">
        <v>94</v>
      </c>
      <c r="E72" s="126" t="s">
        <v>57</v>
      </c>
      <c r="F72" s="83"/>
      <c r="G72" s="114"/>
      <c r="H72" s="114">
        <f t="shared" si="0"/>
        <v>441.49</v>
      </c>
      <c r="I72" s="114">
        <v>320.3</v>
      </c>
      <c r="J72" s="196">
        <f t="shared" si="1"/>
        <v>121.19</v>
      </c>
      <c r="K72" s="114">
        <v>441.49</v>
      </c>
    </row>
    <row r="73" spans="1:11">
      <c r="A73" s="85" t="s">
        <v>396</v>
      </c>
      <c r="B73" s="86" t="s">
        <v>397</v>
      </c>
      <c r="C73" s="86" t="s">
        <v>397</v>
      </c>
      <c r="D73" s="86" t="s">
        <v>178</v>
      </c>
      <c r="E73" s="86" t="s">
        <v>373</v>
      </c>
      <c r="F73" s="83">
        <v>0</v>
      </c>
      <c r="G73" s="114">
        <v>139.80000000000001</v>
      </c>
      <c r="H73" s="114">
        <f t="shared" si="0"/>
        <v>-139.80000000000001</v>
      </c>
      <c r="I73" s="114"/>
      <c r="J73" s="196">
        <f t="shared" si="1"/>
        <v>0</v>
      </c>
      <c r="K73" s="114"/>
    </row>
    <row r="74" spans="1:11">
      <c r="A74" s="85" t="s">
        <v>396</v>
      </c>
      <c r="B74" s="86"/>
      <c r="C74" s="86"/>
      <c r="D74" s="86"/>
      <c r="E74" s="86"/>
      <c r="F74" s="83"/>
      <c r="G74" s="114"/>
      <c r="H74" s="114">
        <f t="shared" si="0"/>
        <v>0</v>
      </c>
      <c r="I74" s="114"/>
      <c r="J74" s="196">
        <f t="shared" si="1"/>
        <v>0</v>
      </c>
      <c r="K74" s="114"/>
    </row>
    <row r="75" spans="1:11">
      <c r="A75" s="300" t="s">
        <v>232</v>
      </c>
      <c r="B75" s="300"/>
      <c r="C75" s="300"/>
      <c r="D75" s="300"/>
      <c r="E75" s="300"/>
      <c r="F75" s="83" t="e">
        <f>F7+F36+#REF!+F45+F48+F57+F62+F73</f>
        <v>#REF!</v>
      </c>
      <c r="G75" s="128" t="e">
        <f>G7+G36+G45+G48+G57+G62+G73</f>
        <v>#REF!</v>
      </c>
      <c r="H75" s="114" t="e">
        <f>K75-G75</f>
        <v>#REF!</v>
      </c>
      <c r="I75" s="114">
        <f>I7+I36+I45+I48+I57+I62</f>
        <v>4035.7</v>
      </c>
      <c r="J75" s="196">
        <f t="shared" si="1"/>
        <v>1690.5600000000004</v>
      </c>
      <c r="K75" s="114">
        <f>K7+K36+K45+K48+K57+K62+K42</f>
        <v>5726.26</v>
      </c>
    </row>
    <row r="76" spans="1:11">
      <c r="G76" s="129">
        <v>5067.6000000000004</v>
      </c>
    </row>
    <row r="77" spans="1:11">
      <c r="G77" s="131" t="e">
        <f>G76-G75</f>
        <v>#REF!</v>
      </c>
    </row>
    <row r="79" spans="1:11">
      <c r="K79" s="131">
        <v>0</v>
      </c>
    </row>
    <row r="82" spans="8:11">
      <c r="H82" s="132"/>
      <c r="I82" s="132"/>
      <c r="J82" s="132"/>
      <c r="K82" s="133"/>
    </row>
  </sheetData>
  <mergeCells count="4">
    <mergeCell ref="E1:L1"/>
    <mergeCell ref="M1:N1"/>
    <mergeCell ref="A75:E75"/>
    <mergeCell ref="A3:K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0"/>
  <sheetViews>
    <sheetView topLeftCell="A50" workbookViewId="0">
      <selection activeCell="D65" sqref="D65"/>
    </sheetView>
  </sheetViews>
  <sheetFormatPr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28515625" style="130" hidden="1" customWidth="1"/>
    <col min="10" max="10" width="12.42578125" style="130" customWidth="1"/>
    <col min="11" max="11" width="13.42578125" style="130" customWidth="1"/>
    <col min="12" max="12" width="14" style="131" customWidth="1"/>
    <col min="13" max="13" width="9.140625" style="30" hidden="1" customWidth="1"/>
    <col min="14" max="16384" width="9.140625" style="30"/>
  </cols>
  <sheetData>
    <row r="1" spans="1:15" ht="159.75" customHeight="1">
      <c r="A1" s="23"/>
      <c r="B1" s="23"/>
      <c r="E1" s="272" t="s">
        <v>198</v>
      </c>
      <c r="F1" s="272"/>
      <c r="G1" s="272"/>
      <c r="H1" s="272"/>
      <c r="I1" s="272"/>
      <c r="J1" s="272"/>
      <c r="K1" s="272"/>
      <c r="L1" s="272"/>
      <c r="M1" s="272"/>
      <c r="N1" s="297"/>
      <c r="O1" s="297"/>
    </row>
    <row r="2" spans="1:15" ht="16.5" customHeight="1">
      <c r="F2" s="89"/>
      <c r="G2" s="109"/>
      <c r="H2" s="109"/>
      <c r="I2" s="109"/>
      <c r="J2" s="109"/>
      <c r="K2" s="109"/>
      <c r="L2" s="109"/>
    </row>
    <row r="3" spans="1:15" s="32" customFormat="1" ht="84" customHeight="1">
      <c r="A3" s="298" t="s">
        <v>199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5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13"/>
      <c r="L4" s="159" t="s">
        <v>97</v>
      </c>
    </row>
    <row r="5" spans="1:15" s="58" customFormat="1" ht="81.75" customHeight="1">
      <c r="A5" s="73" t="s">
        <v>265</v>
      </c>
      <c r="B5" s="81" t="s">
        <v>364</v>
      </c>
      <c r="C5" s="81" t="s">
        <v>365</v>
      </c>
      <c r="D5" s="81" t="s">
        <v>366</v>
      </c>
      <c r="E5" s="81" t="s">
        <v>367</v>
      </c>
      <c r="F5" s="82" t="s">
        <v>152</v>
      </c>
      <c r="G5" s="114" t="s">
        <v>62</v>
      </c>
      <c r="H5" s="114" t="s">
        <v>152</v>
      </c>
      <c r="I5" s="116" t="s">
        <v>172</v>
      </c>
      <c r="J5" s="116" t="s">
        <v>171</v>
      </c>
      <c r="K5" s="116" t="s">
        <v>128</v>
      </c>
      <c r="L5" s="116" t="s">
        <v>191</v>
      </c>
    </row>
    <row r="6" spans="1:15" s="57" customFormat="1">
      <c r="A6" s="115">
        <v>1</v>
      </c>
      <c r="B6" s="81" t="s">
        <v>266</v>
      </c>
      <c r="C6" s="81" t="s">
        <v>267</v>
      </c>
      <c r="D6" s="81" t="s">
        <v>268</v>
      </c>
      <c r="E6" s="81" t="s">
        <v>269</v>
      </c>
      <c r="F6" s="115">
        <v>7</v>
      </c>
      <c r="G6" s="116">
        <v>8</v>
      </c>
      <c r="H6" s="116">
        <v>7</v>
      </c>
      <c r="I6" s="116"/>
      <c r="J6" s="116"/>
      <c r="K6" s="81" t="s">
        <v>106</v>
      </c>
      <c r="L6" s="160">
        <v>8</v>
      </c>
    </row>
    <row r="7" spans="1:15" s="31" customFormat="1">
      <c r="A7" s="217" t="s">
        <v>368</v>
      </c>
      <c r="B7" s="218" t="s">
        <v>370</v>
      </c>
      <c r="C7" s="218"/>
      <c r="D7" s="218"/>
      <c r="E7" s="219"/>
      <c r="F7" s="220" t="e">
        <f>F8+F20+F33</f>
        <v>#REF!</v>
      </c>
      <c r="G7" s="221" t="e">
        <f>G8+G20+G33+G14</f>
        <v>#REF!</v>
      </c>
      <c r="H7" s="221" t="e">
        <f>L7-G7</f>
        <v>#REF!</v>
      </c>
      <c r="I7" s="221">
        <f>I8+I20+I33+I14</f>
        <v>2282.2399999999998</v>
      </c>
      <c r="J7" s="221">
        <f>K7-I7</f>
        <v>807.65000000000009</v>
      </c>
      <c r="K7" s="221">
        <f>K8+K20+K33+K14</f>
        <v>3089.89</v>
      </c>
      <c r="L7" s="221">
        <f>L8+L20+L33+L14</f>
        <v>3049.19</v>
      </c>
    </row>
    <row r="8" spans="1:15" s="33" customFormat="1" ht="34.5" customHeight="1">
      <c r="A8" s="84" t="s">
        <v>371</v>
      </c>
      <c r="B8" s="81" t="s">
        <v>370</v>
      </c>
      <c r="C8" s="81" t="s">
        <v>372</v>
      </c>
      <c r="D8" s="81"/>
      <c r="E8" s="82"/>
      <c r="F8" s="83" t="e">
        <f>#REF!+F9</f>
        <v>#REF!</v>
      </c>
      <c r="G8" s="114">
        <v>660</v>
      </c>
      <c r="H8" s="114">
        <f t="shared" ref="H8:H72" si="0">L8-G8</f>
        <v>94.600000000000023</v>
      </c>
      <c r="I8" s="114">
        <f>I9</f>
        <v>599.29999999999995</v>
      </c>
      <c r="J8" s="221">
        <f t="shared" ref="J8:J72" si="1">K8-I8</f>
        <v>155.30000000000007</v>
      </c>
      <c r="K8" s="114">
        <f>K9</f>
        <v>754.6</v>
      </c>
      <c r="L8" s="114">
        <f>L9</f>
        <v>754.6</v>
      </c>
    </row>
    <row r="9" spans="1:15" s="31" customFormat="1" ht="50.25" customHeight="1">
      <c r="A9" s="85" t="s">
        <v>130</v>
      </c>
      <c r="B9" s="86" t="s">
        <v>370</v>
      </c>
      <c r="C9" s="86" t="s">
        <v>372</v>
      </c>
      <c r="D9" s="86" t="s">
        <v>48</v>
      </c>
      <c r="E9" s="86"/>
      <c r="F9" s="83">
        <f>F10</f>
        <v>500</v>
      </c>
      <c r="G9" s="114">
        <f>G10</f>
        <v>0</v>
      </c>
      <c r="H9" s="114">
        <f t="shared" si="0"/>
        <v>754.6</v>
      </c>
      <c r="I9" s="114">
        <f>I10</f>
        <v>599.29999999999995</v>
      </c>
      <c r="J9" s="221">
        <f t="shared" si="1"/>
        <v>155.30000000000007</v>
      </c>
      <c r="K9" s="114">
        <f>K10</f>
        <v>754.6</v>
      </c>
      <c r="L9" s="114">
        <f>L10</f>
        <v>754.6</v>
      </c>
    </row>
    <row r="10" spans="1:15" s="31" customFormat="1" ht="17.25" customHeight="1">
      <c r="A10" s="85" t="s">
        <v>375</v>
      </c>
      <c r="B10" s="86" t="s">
        <v>370</v>
      </c>
      <c r="C10" s="86" t="s">
        <v>372</v>
      </c>
      <c r="D10" s="86" t="s">
        <v>63</v>
      </c>
      <c r="E10" s="86"/>
      <c r="F10" s="83">
        <f>F12+F13</f>
        <v>500</v>
      </c>
      <c r="G10" s="114"/>
      <c r="H10" s="114">
        <f t="shared" si="0"/>
        <v>754.6</v>
      </c>
      <c r="I10" s="114">
        <f>I12+I13</f>
        <v>599.29999999999995</v>
      </c>
      <c r="J10" s="221">
        <f t="shared" si="1"/>
        <v>155.30000000000007</v>
      </c>
      <c r="K10" s="114">
        <f>K12+K13</f>
        <v>754.6</v>
      </c>
      <c r="L10" s="114">
        <f>L12+L13</f>
        <v>754.6</v>
      </c>
    </row>
    <row r="11" spans="1:15" s="31" customFormat="1" ht="25.5">
      <c r="A11" s="85" t="s">
        <v>131</v>
      </c>
      <c r="B11" s="86" t="s">
        <v>370</v>
      </c>
      <c r="C11" s="86" t="s">
        <v>372</v>
      </c>
      <c r="D11" s="86" t="s">
        <v>64</v>
      </c>
      <c r="E11" s="86"/>
      <c r="F11" s="118"/>
      <c r="G11" s="114"/>
      <c r="H11" s="114">
        <f t="shared" si="0"/>
        <v>754.6</v>
      </c>
      <c r="I11" s="114">
        <f>I12+I13</f>
        <v>599.29999999999995</v>
      </c>
      <c r="J11" s="221">
        <f t="shared" si="1"/>
        <v>155.30000000000007</v>
      </c>
      <c r="K11" s="114">
        <f>K12+K13</f>
        <v>754.6</v>
      </c>
      <c r="L11" s="114">
        <f>L12+L13</f>
        <v>754.6</v>
      </c>
    </row>
    <row r="12" spans="1:15" s="31" customFormat="1">
      <c r="A12" s="85" t="s">
        <v>65</v>
      </c>
      <c r="B12" s="86" t="s">
        <v>370</v>
      </c>
      <c r="C12" s="86" t="s">
        <v>372</v>
      </c>
      <c r="D12" s="86" t="s">
        <v>64</v>
      </c>
      <c r="E12" s="86" t="s">
        <v>374</v>
      </c>
      <c r="F12" s="118">
        <v>500</v>
      </c>
      <c r="G12" s="114"/>
      <c r="H12" s="114">
        <f t="shared" si="0"/>
        <v>579.57000000000005</v>
      </c>
      <c r="I12" s="114">
        <v>460.3</v>
      </c>
      <c r="J12" s="221">
        <f t="shared" si="1"/>
        <v>119.27000000000004</v>
      </c>
      <c r="K12" s="114">
        <v>579.57000000000005</v>
      </c>
      <c r="L12" s="114">
        <v>579.57000000000005</v>
      </c>
      <c r="O12" s="30"/>
    </row>
    <row r="13" spans="1:15" s="31" customFormat="1">
      <c r="A13" s="85" t="s">
        <v>66</v>
      </c>
      <c r="B13" s="86" t="s">
        <v>370</v>
      </c>
      <c r="C13" s="86" t="s">
        <v>372</v>
      </c>
      <c r="D13" s="86" t="s">
        <v>64</v>
      </c>
      <c r="E13" s="86" t="s">
        <v>49</v>
      </c>
      <c r="F13" s="118"/>
      <c r="G13" s="114"/>
      <c r="H13" s="114">
        <f t="shared" si="0"/>
        <v>175.03</v>
      </c>
      <c r="I13" s="114">
        <v>139</v>
      </c>
      <c r="J13" s="221">
        <f t="shared" si="1"/>
        <v>36.03</v>
      </c>
      <c r="K13" s="114">
        <v>175.03</v>
      </c>
      <c r="L13" s="114">
        <v>175.03</v>
      </c>
      <c r="O13" s="30"/>
    </row>
    <row r="14" spans="1:15" s="59" customFormat="1" ht="38.25" hidden="1">
      <c r="A14" s="119" t="s">
        <v>261</v>
      </c>
      <c r="B14" s="120" t="s">
        <v>376</v>
      </c>
      <c r="C14" s="120" t="s">
        <v>377</v>
      </c>
      <c r="D14" s="120" t="s">
        <v>46</v>
      </c>
      <c r="E14" s="120" t="s">
        <v>402</v>
      </c>
      <c r="F14" s="83"/>
      <c r="G14" s="114" t="e">
        <f>#REF!</f>
        <v>#REF!</v>
      </c>
      <c r="H14" s="114">
        <f>L1</f>
        <v>0</v>
      </c>
      <c r="I14" s="114">
        <f t="shared" ref="I14:L16" si="2">I15</f>
        <v>0</v>
      </c>
      <c r="J14" s="221">
        <f t="shared" si="1"/>
        <v>0</v>
      </c>
      <c r="K14" s="114">
        <f t="shared" si="2"/>
        <v>0</v>
      </c>
      <c r="L14" s="114">
        <f t="shared" si="2"/>
        <v>0</v>
      </c>
      <c r="M14" s="31"/>
    </row>
    <row r="15" spans="1:15" s="59" customFormat="1" ht="42.75" hidden="1" customHeight="1">
      <c r="A15" s="119" t="s">
        <v>132</v>
      </c>
      <c r="B15" s="122" t="s">
        <v>370</v>
      </c>
      <c r="C15" s="122" t="s">
        <v>377</v>
      </c>
      <c r="D15" s="123" t="s">
        <v>48</v>
      </c>
      <c r="E15" s="87" t="s">
        <v>47</v>
      </c>
      <c r="F15" s="83"/>
      <c r="G15" s="114"/>
      <c r="H15" s="114"/>
      <c r="I15" s="114">
        <f t="shared" si="2"/>
        <v>0</v>
      </c>
      <c r="J15" s="221">
        <f t="shared" si="1"/>
        <v>0</v>
      </c>
      <c r="K15" s="114">
        <f t="shared" si="2"/>
        <v>0</v>
      </c>
      <c r="L15" s="114">
        <f t="shared" si="2"/>
        <v>0</v>
      </c>
      <c r="M15" s="31"/>
    </row>
    <row r="16" spans="1:15" s="59" customFormat="1" ht="30" hidden="1" customHeight="1">
      <c r="A16" s="121" t="s">
        <v>378</v>
      </c>
      <c r="B16" s="122" t="s">
        <v>370</v>
      </c>
      <c r="C16" s="122" t="s">
        <v>377</v>
      </c>
      <c r="D16" s="123" t="s">
        <v>63</v>
      </c>
      <c r="E16" s="87"/>
      <c r="F16" s="83"/>
      <c r="G16" s="114"/>
      <c r="H16" s="114"/>
      <c r="I16" s="114">
        <f t="shared" si="2"/>
        <v>0</v>
      </c>
      <c r="J16" s="221">
        <f t="shared" si="1"/>
        <v>0</v>
      </c>
      <c r="K16" s="114">
        <f t="shared" si="2"/>
        <v>0</v>
      </c>
      <c r="L16" s="114">
        <f t="shared" si="2"/>
        <v>0</v>
      </c>
      <c r="M16" s="31"/>
    </row>
    <row r="17" spans="1:13" s="59" customFormat="1" ht="40.5" hidden="1" customHeight="1">
      <c r="A17" s="121" t="s">
        <v>133</v>
      </c>
      <c r="B17" s="122" t="s">
        <v>370</v>
      </c>
      <c r="C17" s="122" t="s">
        <v>377</v>
      </c>
      <c r="D17" s="123" t="s">
        <v>63</v>
      </c>
      <c r="E17" s="87"/>
      <c r="F17" s="83"/>
      <c r="G17" s="114"/>
      <c r="H17" s="114"/>
      <c r="I17" s="114">
        <f>I18+I19</f>
        <v>0</v>
      </c>
      <c r="J17" s="221">
        <f t="shared" si="1"/>
        <v>0</v>
      </c>
      <c r="K17" s="114">
        <f>K18+K19</f>
        <v>0</v>
      </c>
      <c r="L17" s="114">
        <f>L18+L19</f>
        <v>0</v>
      </c>
      <c r="M17" s="31"/>
    </row>
    <row r="18" spans="1:13" s="59" customFormat="1" ht="40.5" hidden="1" customHeight="1">
      <c r="A18" s="121" t="s">
        <v>65</v>
      </c>
      <c r="B18" s="122" t="s">
        <v>370</v>
      </c>
      <c r="C18" s="122" t="s">
        <v>377</v>
      </c>
      <c r="D18" s="123" t="s">
        <v>95</v>
      </c>
      <c r="E18" s="87" t="s">
        <v>374</v>
      </c>
      <c r="F18" s="83"/>
      <c r="G18" s="114"/>
      <c r="H18" s="114"/>
      <c r="I18" s="114"/>
      <c r="J18" s="221">
        <f t="shared" si="1"/>
        <v>0</v>
      </c>
      <c r="K18" s="114"/>
      <c r="L18" s="114"/>
      <c r="M18" s="31"/>
    </row>
    <row r="19" spans="1:13" s="59" customFormat="1" ht="40.5" hidden="1" customHeight="1">
      <c r="A19" s="121" t="s">
        <v>96</v>
      </c>
      <c r="B19" s="122" t="s">
        <v>370</v>
      </c>
      <c r="C19" s="122" t="s">
        <v>377</v>
      </c>
      <c r="D19" s="123" t="s">
        <v>95</v>
      </c>
      <c r="E19" s="87" t="s">
        <v>49</v>
      </c>
      <c r="F19" s="83"/>
      <c r="G19" s="114"/>
      <c r="H19" s="114"/>
      <c r="I19" s="114"/>
      <c r="J19" s="221">
        <f t="shared" si="1"/>
        <v>0</v>
      </c>
      <c r="K19" s="114"/>
      <c r="L19" s="114"/>
      <c r="M19" s="31"/>
    </row>
    <row r="20" spans="1:13" s="59" customFormat="1" ht="54" customHeight="1">
      <c r="A20" s="85" t="s">
        <v>260</v>
      </c>
      <c r="B20" s="86" t="s">
        <v>370</v>
      </c>
      <c r="C20" s="86" t="s">
        <v>380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14">
        <f>I21</f>
        <v>1672.94</v>
      </c>
      <c r="J20" s="221">
        <f t="shared" si="1"/>
        <v>652.34999999999991</v>
      </c>
      <c r="K20" s="114">
        <f>K21</f>
        <v>2325.29</v>
      </c>
      <c r="L20" s="114">
        <f>L21</f>
        <v>2284.59</v>
      </c>
    </row>
    <row r="21" spans="1:13" ht="35.25" customHeight="1">
      <c r="A21" s="117" t="s">
        <v>67</v>
      </c>
      <c r="B21" s="86" t="s">
        <v>370</v>
      </c>
      <c r="C21" s="86" t="s">
        <v>380</v>
      </c>
      <c r="D21" s="86" t="s">
        <v>68</v>
      </c>
      <c r="E21" s="86"/>
      <c r="F21" s="118"/>
      <c r="G21" s="114"/>
      <c r="H21" s="114">
        <f t="shared" si="0"/>
        <v>2284.59</v>
      </c>
      <c r="I21" s="114">
        <f>I22</f>
        <v>1672.94</v>
      </c>
      <c r="J21" s="221">
        <f t="shared" si="1"/>
        <v>652.34999999999991</v>
      </c>
      <c r="K21" s="114">
        <f>K22</f>
        <v>2325.29</v>
      </c>
      <c r="L21" s="114">
        <f>L22</f>
        <v>2284.59</v>
      </c>
    </row>
    <row r="22" spans="1:13" ht="51">
      <c r="A22" s="85" t="s">
        <v>134</v>
      </c>
      <c r="B22" s="86" t="s">
        <v>370</v>
      </c>
      <c r="C22" s="86" t="s">
        <v>380</v>
      </c>
      <c r="D22" s="86" t="s">
        <v>50</v>
      </c>
      <c r="E22" s="86"/>
      <c r="F22" s="118"/>
      <c r="G22" s="114"/>
      <c r="H22" s="114">
        <f t="shared" si="0"/>
        <v>2284.59</v>
      </c>
      <c r="I22" s="114">
        <f>I23+I26</f>
        <v>1672.94</v>
      </c>
      <c r="J22" s="221">
        <f t="shared" si="1"/>
        <v>652.34999999999991</v>
      </c>
      <c r="K22" s="114">
        <f>K23+K26</f>
        <v>2325.29</v>
      </c>
      <c r="L22" s="114">
        <f>L23+L26</f>
        <v>2284.59</v>
      </c>
    </row>
    <row r="23" spans="1:13" ht="25.5">
      <c r="A23" s="125" t="s">
        <v>135</v>
      </c>
      <c r="B23" s="86" t="s">
        <v>370</v>
      </c>
      <c r="C23" s="86" t="s">
        <v>380</v>
      </c>
      <c r="D23" s="86" t="s">
        <v>51</v>
      </c>
      <c r="E23" s="86"/>
      <c r="F23" s="118"/>
      <c r="G23" s="114"/>
      <c r="H23" s="114">
        <f t="shared" si="0"/>
        <v>2257.59</v>
      </c>
      <c r="I23" s="114">
        <f>I24+I25</f>
        <v>1625</v>
      </c>
      <c r="J23" s="221">
        <f t="shared" si="1"/>
        <v>632.59000000000015</v>
      </c>
      <c r="K23" s="114">
        <f>K24+K25</f>
        <v>2257.59</v>
      </c>
      <c r="L23" s="114">
        <f>L24+L25</f>
        <v>2257.59</v>
      </c>
    </row>
    <row r="24" spans="1:13">
      <c r="A24" s="125" t="s">
        <v>65</v>
      </c>
      <c r="B24" s="86" t="s">
        <v>370</v>
      </c>
      <c r="C24" s="86" t="s">
        <v>380</v>
      </c>
      <c r="D24" s="86" t="s">
        <v>51</v>
      </c>
      <c r="E24" s="126" t="s">
        <v>374</v>
      </c>
      <c r="F24" s="118"/>
      <c r="G24" s="114"/>
      <c r="H24" s="114">
        <f t="shared" si="0"/>
        <v>1733.94</v>
      </c>
      <c r="I24" s="114">
        <v>1228.0999999999999</v>
      </c>
      <c r="J24" s="221">
        <f t="shared" si="1"/>
        <v>505.84000000000015</v>
      </c>
      <c r="K24" s="114">
        <v>1733.94</v>
      </c>
      <c r="L24" s="114">
        <v>1733.94</v>
      </c>
    </row>
    <row r="25" spans="1:13" ht="38.25">
      <c r="A25" s="125" t="s">
        <v>69</v>
      </c>
      <c r="B25" s="86" t="s">
        <v>370</v>
      </c>
      <c r="C25" s="86" t="s">
        <v>380</v>
      </c>
      <c r="D25" s="86" t="s">
        <v>51</v>
      </c>
      <c r="E25" s="126" t="s">
        <v>49</v>
      </c>
      <c r="F25" s="118"/>
      <c r="G25" s="114"/>
      <c r="H25" s="114">
        <f t="shared" si="0"/>
        <v>523.65</v>
      </c>
      <c r="I25" s="114">
        <v>396.9</v>
      </c>
      <c r="J25" s="221">
        <f t="shared" si="1"/>
        <v>126.75</v>
      </c>
      <c r="K25" s="114">
        <v>523.65</v>
      </c>
      <c r="L25" s="114">
        <v>523.65</v>
      </c>
    </row>
    <row r="26" spans="1:13" ht="25.5">
      <c r="A26" s="125" t="s">
        <v>136</v>
      </c>
      <c r="B26" s="86" t="s">
        <v>370</v>
      </c>
      <c r="C26" s="86" t="s">
        <v>380</v>
      </c>
      <c r="D26" s="86" t="s">
        <v>52</v>
      </c>
      <c r="E26" s="86"/>
      <c r="F26" s="118"/>
      <c r="G26" s="114"/>
      <c r="H26" s="114">
        <f t="shared" si="0"/>
        <v>27</v>
      </c>
      <c r="I26" s="114">
        <f>I27+I28+I29+I30+I31</f>
        <v>47.94</v>
      </c>
      <c r="J26" s="221">
        <f t="shared" si="1"/>
        <v>19.760000000000005</v>
      </c>
      <c r="K26" s="114">
        <f>K27+K28+K29+K30+K31+K32</f>
        <v>67.7</v>
      </c>
      <c r="L26" s="114">
        <f>L27+L28+L29+L30+L31</f>
        <v>27</v>
      </c>
    </row>
    <row r="27" spans="1:13" ht="25.5">
      <c r="A27" s="125" t="s">
        <v>70</v>
      </c>
      <c r="B27" s="86" t="s">
        <v>370</v>
      </c>
      <c r="C27" s="86" t="s">
        <v>380</v>
      </c>
      <c r="D27" s="86" t="s">
        <v>52</v>
      </c>
      <c r="E27" s="227" t="s">
        <v>379</v>
      </c>
      <c r="F27" s="118"/>
      <c r="G27" s="114"/>
      <c r="H27" s="114">
        <f t="shared" si="0"/>
        <v>27</v>
      </c>
      <c r="I27" s="114">
        <v>16.8</v>
      </c>
      <c r="J27" s="221">
        <f t="shared" si="1"/>
        <v>10.199999999999999</v>
      </c>
      <c r="K27" s="114">
        <v>27</v>
      </c>
      <c r="L27" s="114">
        <v>27</v>
      </c>
    </row>
    <row r="28" spans="1:13" ht="25.5">
      <c r="A28" s="125" t="s">
        <v>388</v>
      </c>
      <c r="B28" s="86" t="s">
        <v>370</v>
      </c>
      <c r="C28" s="86" t="s">
        <v>380</v>
      </c>
      <c r="D28" s="86" t="s">
        <v>52</v>
      </c>
      <c r="E28" s="227">
        <v>244</v>
      </c>
      <c r="F28" s="118"/>
      <c r="G28" s="114"/>
      <c r="H28" s="114">
        <f t="shared" si="0"/>
        <v>0</v>
      </c>
      <c r="I28" s="114">
        <v>31.14</v>
      </c>
      <c r="J28" s="221">
        <f t="shared" si="1"/>
        <v>-31.14</v>
      </c>
      <c r="K28" s="114"/>
      <c r="L28" s="114"/>
    </row>
    <row r="29" spans="1:13" ht="76.5">
      <c r="A29" s="125" t="s">
        <v>71</v>
      </c>
      <c r="B29" s="86" t="s">
        <v>370</v>
      </c>
      <c r="C29" s="86" t="s">
        <v>380</v>
      </c>
      <c r="D29" s="86" t="s">
        <v>52</v>
      </c>
      <c r="E29" s="126" t="s">
        <v>72</v>
      </c>
      <c r="F29" s="118"/>
      <c r="G29" s="114"/>
      <c r="H29" s="114">
        <f t="shared" si="0"/>
        <v>0</v>
      </c>
      <c r="I29" s="114"/>
      <c r="J29" s="221">
        <f t="shared" si="1"/>
        <v>0</v>
      </c>
      <c r="K29" s="114"/>
      <c r="L29" s="114"/>
    </row>
    <row r="30" spans="1:13">
      <c r="A30" s="125" t="s">
        <v>383</v>
      </c>
      <c r="B30" s="86" t="s">
        <v>370</v>
      </c>
      <c r="C30" s="86" t="s">
        <v>380</v>
      </c>
      <c r="D30" s="86" t="s">
        <v>52</v>
      </c>
      <c r="E30" s="126" t="s">
        <v>384</v>
      </c>
      <c r="F30" s="118"/>
      <c r="G30" s="114"/>
      <c r="H30" s="114">
        <f t="shared" si="0"/>
        <v>0</v>
      </c>
      <c r="I30" s="114"/>
      <c r="J30" s="221">
        <f t="shared" si="1"/>
        <v>31.7</v>
      </c>
      <c r="K30" s="114">
        <v>31.7</v>
      </c>
      <c r="L30" s="114"/>
    </row>
    <row r="31" spans="1:13">
      <c r="A31" s="125" t="s">
        <v>73</v>
      </c>
      <c r="B31" s="86" t="s">
        <v>370</v>
      </c>
      <c r="C31" s="86" t="s">
        <v>380</v>
      </c>
      <c r="D31" s="86" t="s">
        <v>52</v>
      </c>
      <c r="E31" s="126" t="s">
        <v>385</v>
      </c>
      <c r="F31" s="118"/>
      <c r="G31" s="114"/>
      <c r="H31" s="114">
        <f t="shared" si="0"/>
        <v>0</v>
      </c>
      <c r="I31" s="114"/>
      <c r="J31" s="221">
        <f t="shared" si="1"/>
        <v>6</v>
      </c>
      <c r="K31" s="114">
        <v>6</v>
      </c>
      <c r="L31" s="114"/>
    </row>
    <row r="32" spans="1:13">
      <c r="A32" s="125" t="s">
        <v>218</v>
      </c>
      <c r="B32" s="86" t="s">
        <v>370</v>
      </c>
      <c r="C32" s="86" t="s">
        <v>380</v>
      </c>
      <c r="D32" s="86" t="s">
        <v>52</v>
      </c>
      <c r="E32" s="126" t="s">
        <v>217</v>
      </c>
      <c r="F32" s="118"/>
      <c r="G32" s="114"/>
      <c r="H32" s="114"/>
      <c r="I32" s="114"/>
      <c r="J32" s="221">
        <f t="shared" si="1"/>
        <v>3</v>
      </c>
      <c r="K32" s="114">
        <v>3</v>
      </c>
      <c r="L32" s="114"/>
    </row>
    <row r="33" spans="1:13">
      <c r="A33" s="117" t="s">
        <v>259</v>
      </c>
      <c r="B33" s="86" t="s">
        <v>370</v>
      </c>
      <c r="C33" s="86" t="s">
        <v>386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14">
        <f>I34</f>
        <v>10</v>
      </c>
      <c r="J33" s="221">
        <f t="shared" si="1"/>
        <v>0</v>
      </c>
      <c r="K33" s="114">
        <f>K34</f>
        <v>10</v>
      </c>
      <c r="L33" s="114">
        <f>L34</f>
        <v>10</v>
      </c>
    </row>
    <row r="34" spans="1:13" ht="38.25">
      <c r="A34" s="117" t="s">
        <v>74</v>
      </c>
      <c r="B34" s="86" t="s">
        <v>370</v>
      </c>
      <c r="C34" s="86" t="s">
        <v>386</v>
      </c>
      <c r="D34" s="86" t="s">
        <v>75</v>
      </c>
      <c r="E34" s="86"/>
      <c r="F34" s="83"/>
      <c r="G34" s="114"/>
      <c r="H34" s="114">
        <f t="shared" si="0"/>
        <v>10</v>
      </c>
      <c r="I34" s="114">
        <v>10</v>
      </c>
      <c r="J34" s="221">
        <f t="shared" si="1"/>
        <v>0</v>
      </c>
      <c r="K34" s="114">
        <v>10</v>
      </c>
      <c r="L34" s="114">
        <v>10</v>
      </c>
    </row>
    <row r="35" spans="1:13" ht="25.5">
      <c r="A35" s="127" t="s">
        <v>388</v>
      </c>
      <c r="B35" s="86" t="s">
        <v>370</v>
      </c>
      <c r="C35" s="86" t="s">
        <v>386</v>
      </c>
      <c r="D35" s="86" t="s">
        <v>75</v>
      </c>
      <c r="E35" s="81" t="s">
        <v>382</v>
      </c>
      <c r="F35" s="83"/>
      <c r="G35" s="114"/>
      <c r="H35" s="114">
        <f t="shared" si="0"/>
        <v>0</v>
      </c>
      <c r="I35" s="114"/>
      <c r="J35" s="221">
        <f t="shared" si="1"/>
        <v>0</v>
      </c>
      <c r="K35" s="114"/>
      <c r="L35" s="114"/>
      <c r="M35" s="30" t="s">
        <v>76</v>
      </c>
    </row>
    <row r="36" spans="1:13">
      <c r="A36" s="117" t="s">
        <v>398</v>
      </c>
      <c r="B36" s="123" t="s">
        <v>372</v>
      </c>
      <c r="C36" s="123"/>
      <c r="D36" s="123"/>
      <c r="E36" s="123"/>
      <c r="F36" s="222" t="e">
        <f>F37</f>
        <v>#REF!</v>
      </c>
      <c r="G36" s="199" t="e">
        <f>G37</f>
        <v>#REF!</v>
      </c>
      <c r="H36" s="199" t="e">
        <f t="shared" si="0"/>
        <v>#REF!</v>
      </c>
      <c r="I36" s="199">
        <f>I37</f>
        <v>76.7</v>
      </c>
      <c r="J36" s="221">
        <f t="shared" si="1"/>
        <v>62.8</v>
      </c>
      <c r="K36" s="199">
        <f>K37</f>
        <v>139.5</v>
      </c>
      <c r="L36" s="199">
        <f>L37</f>
        <v>140.5</v>
      </c>
    </row>
    <row r="37" spans="1:13">
      <c r="A37" s="117" t="s">
        <v>274</v>
      </c>
      <c r="B37" s="86" t="s">
        <v>372</v>
      </c>
      <c r="C37" s="86" t="s">
        <v>377</v>
      </c>
      <c r="D37" s="86"/>
      <c r="E37" s="86"/>
      <c r="F37" s="83" t="e">
        <f>#REF!+#REF!</f>
        <v>#REF!</v>
      </c>
      <c r="G37" s="114" t="e">
        <f>#REF!</f>
        <v>#REF!</v>
      </c>
      <c r="H37" s="114" t="e">
        <f t="shared" si="0"/>
        <v>#REF!</v>
      </c>
      <c r="I37" s="114">
        <f>I38</f>
        <v>76.7</v>
      </c>
      <c r="J37" s="221">
        <f t="shared" si="1"/>
        <v>62.8</v>
      </c>
      <c r="K37" s="114">
        <f>K38</f>
        <v>139.5</v>
      </c>
      <c r="L37" s="114">
        <f>L38</f>
        <v>140.5</v>
      </c>
    </row>
    <row r="38" spans="1:13" ht="63.75">
      <c r="A38" s="127" t="s">
        <v>137</v>
      </c>
      <c r="B38" s="86" t="s">
        <v>372</v>
      </c>
      <c r="C38" s="86" t="s">
        <v>377</v>
      </c>
      <c r="D38" s="86" t="s">
        <v>77</v>
      </c>
      <c r="E38" s="86"/>
      <c r="F38" s="118"/>
      <c r="G38" s="114"/>
      <c r="H38" s="114">
        <f t="shared" si="0"/>
        <v>140.5</v>
      </c>
      <c r="I38" s="114">
        <f>I39+I40+I41</f>
        <v>76.7</v>
      </c>
      <c r="J38" s="221">
        <f t="shared" si="1"/>
        <v>62.8</v>
      </c>
      <c r="K38" s="114">
        <f>K39+K40+K41</f>
        <v>139.5</v>
      </c>
      <c r="L38" s="114">
        <f>L39+L40+L41</f>
        <v>140.5</v>
      </c>
    </row>
    <row r="39" spans="1:13">
      <c r="A39" s="125" t="s">
        <v>65</v>
      </c>
      <c r="B39" s="86" t="s">
        <v>372</v>
      </c>
      <c r="C39" s="86" t="s">
        <v>377</v>
      </c>
      <c r="D39" s="86" t="s">
        <v>77</v>
      </c>
      <c r="E39" s="126" t="s">
        <v>374</v>
      </c>
      <c r="F39" s="118"/>
      <c r="G39" s="114">
        <v>0</v>
      </c>
      <c r="H39" s="114">
        <f t="shared" si="0"/>
        <v>99.46</v>
      </c>
      <c r="I39" s="114">
        <v>57.6</v>
      </c>
      <c r="J39" s="221">
        <f t="shared" si="1"/>
        <v>40.859999999999992</v>
      </c>
      <c r="K39" s="114">
        <v>98.46</v>
      </c>
      <c r="L39" s="114">
        <v>99.46</v>
      </c>
      <c r="M39" s="30" t="s">
        <v>78</v>
      </c>
    </row>
    <row r="40" spans="1:13" ht="38.25">
      <c r="A40" s="125" t="s">
        <v>69</v>
      </c>
      <c r="B40" s="86" t="s">
        <v>372</v>
      </c>
      <c r="C40" s="86" t="s">
        <v>377</v>
      </c>
      <c r="D40" s="86" t="s">
        <v>77</v>
      </c>
      <c r="E40" s="126" t="s">
        <v>49</v>
      </c>
      <c r="F40" s="118"/>
      <c r="G40" s="114">
        <v>0</v>
      </c>
      <c r="H40" s="114">
        <f t="shared" si="0"/>
        <v>39.04</v>
      </c>
      <c r="I40" s="114">
        <v>17.100000000000001</v>
      </c>
      <c r="J40" s="221">
        <f t="shared" si="1"/>
        <v>21.939999999999998</v>
      </c>
      <c r="K40" s="114">
        <v>39.04</v>
      </c>
      <c r="L40" s="114">
        <v>39.04</v>
      </c>
      <c r="M40" s="30" t="s">
        <v>78</v>
      </c>
    </row>
    <row r="41" spans="1:13" ht="25.5">
      <c r="A41" s="127" t="s">
        <v>388</v>
      </c>
      <c r="B41" s="86" t="s">
        <v>372</v>
      </c>
      <c r="C41" s="86" t="s">
        <v>377</v>
      </c>
      <c r="D41" s="86" t="s">
        <v>77</v>
      </c>
      <c r="E41" s="86" t="s">
        <v>382</v>
      </c>
      <c r="F41" s="118"/>
      <c r="G41" s="114"/>
      <c r="H41" s="114">
        <f t="shared" si="0"/>
        <v>2</v>
      </c>
      <c r="I41" s="114">
        <v>2</v>
      </c>
      <c r="J41" s="221">
        <f t="shared" si="1"/>
        <v>0</v>
      </c>
      <c r="K41" s="114">
        <v>2</v>
      </c>
      <c r="L41" s="114">
        <v>2</v>
      </c>
      <c r="M41" s="30" t="s">
        <v>78</v>
      </c>
    </row>
    <row r="42" spans="1:13">
      <c r="A42" s="117" t="s">
        <v>389</v>
      </c>
      <c r="B42" s="123" t="s">
        <v>381</v>
      </c>
      <c r="C42" s="123"/>
      <c r="D42" s="123"/>
      <c r="E42" s="123"/>
      <c r="F42" s="222" t="e">
        <f>F43+#REF!</f>
        <v>#REF!</v>
      </c>
      <c r="G42" s="199" t="e">
        <f>G43</f>
        <v>#REF!</v>
      </c>
      <c r="H42" s="199" t="e">
        <f t="shared" si="0"/>
        <v>#REF!</v>
      </c>
      <c r="I42" s="199">
        <f t="shared" ref="I42:L44" si="3">I43</f>
        <v>0</v>
      </c>
      <c r="J42" s="221">
        <f t="shared" si="1"/>
        <v>0</v>
      </c>
      <c r="K42" s="199">
        <f t="shared" si="3"/>
        <v>0</v>
      </c>
      <c r="L42" s="199">
        <f t="shared" si="3"/>
        <v>0</v>
      </c>
    </row>
    <row r="43" spans="1:13">
      <c r="A43" s="117" t="s">
        <v>247</v>
      </c>
      <c r="B43" s="86" t="s">
        <v>381</v>
      </c>
      <c r="C43" s="86" t="s">
        <v>377</v>
      </c>
      <c r="D43" s="86"/>
      <c r="E43" s="86"/>
      <c r="F43" s="83" t="e">
        <f>#REF!+#REF!+#REF!+#REF!+#REF!</f>
        <v>#REF!</v>
      </c>
      <c r="G43" s="114" t="e">
        <f>#REF!</f>
        <v>#REF!</v>
      </c>
      <c r="H43" s="114" t="e">
        <f t="shared" si="0"/>
        <v>#REF!</v>
      </c>
      <c r="I43" s="114">
        <f t="shared" si="3"/>
        <v>0</v>
      </c>
      <c r="J43" s="221">
        <f t="shared" si="1"/>
        <v>0</v>
      </c>
      <c r="K43" s="114">
        <f t="shared" si="3"/>
        <v>0</v>
      </c>
      <c r="L43" s="114">
        <f t="shared" si="3"/>
        <v>0</v>
      </c>
    </row>
    <row r="44" spans="1:13" ht="25.5">
      <c r="A44" s="124" t="s">
        <v>79</v>
      </c>
      <c r="B44" s="86" t="s">
        <v>381</v>
      </c>
      <c r="C44" s="86" t="s">
        <v>377</v>
      </c>
      <c r="D44" s="86" t="s">
        <v>80</v>
      </c>
      <c r="E44" s="86"/>
      <c r="F44" s="118"/>
      <c r="G44" s="114"/>
      <c r="H44" s="114">
        <f t="shared" si="0"/>
        <v>0</v>
      </c>
      <c r="I44" s="114">
        <f t="shared" si="3"/>
        <v>0</v>
      </c>
      <c r="J44" s="221">
        <f t="shared" si="1"/>
        <v>0</v>
      </c>
      <c r="K44" s="114">
        <f t="shared" si="3"/>
        <v>0</v>
      </c>
      <c r="L44" s="114">
        <f t="shared" si="3"/>
        <v>0</v>
      </c>
    </row>
    <row r="45" spans="1:13" ht="25.5">
      <c r="A45" s="124" t="s">
        <v>388</v>
      </c>
      <c r="B45" s="86" t="s">
        <v>381</v>
      </c>
      <c r="C45" s="86" t="s">
        <v>377</v>
      </c>
      <c r="D45" s="86" t="s">
        <v>80</v>
      </c>
      <c r="E45" s="86" t="s">
        <v>382</v>
      </c>
      <c r="F45" s="118"/>
      <c r="G45" s="114"/>
      <c r="H45" s="114">
        <f t="shared" si="0"/>
        <v>0</v>
      </c>
      <c r="I45" s="114"/>
      <c r="J45" s="221">
        <f t="shared" si="1"/>
        <v>0</v>
      </c>
      <c r="K45" s="114"/>
      <c r="L45" s="114"/>
    </row>
    <row r="46" spans="1:13">
      <c r="A46" s="117" t="s">
        <v>391</v>
      </c>
      <c r="B46" s="123" t="s">
        <v>390</v>
      </c>
      <c r="C46" s="123"/>
      <c r="D46" s="123"/>
      <c r="E46" s="123"/>
      <c r="F46" s="222" t="e">
        <f>F47</f>
        <v>#REF!</v>
      </c>
      <c r="G46" s="199" t="e">
        <f>G47</f>
        <v>#REF!</v>
      </c>
      <c r="H46" s="199" t="e">
        <f t="shared" si="0"/>
        <v>#REF!</v>
      </c>
      <c r="I46" s="199">
        <f t="shared" ref="I46:L48" si="4">I47</f>
        <v>281.96000000000004</v>
      </c>
      <c r="J46" s="221">
        <f t="shared" si="1"/>
        <v>141.01</v>
      </c>
      <c r="K46" s="199">
        <f t="shared" si="4"/>
        <v>422.97</v>
      </c>
      <c r="L46" s="199">
        <f t="shared" si="4"/>
        <v>422.97</v>
      </c>
    </row>
    <row r="47" spans="1:13">
      <c r="A47" s="117" t="s">
        <v>241</v>
      </c>
      <c r="B47" s="86" t="s">
        <v>390</v>
      </c>
      <c r="C47" s="86" t="s">
        <v>390</v>
      </c>
      <c r="D47" s="86"/>
      <c r="E47" s="86"/>
      <c r="F47" s="83" t="e">
        <f>#REF!+#REF!</f>
        <v>#REF!</v>
      </c>
      <c r="G47" s="114" t="e">
        <f>#REF!</f>
        <v>#REF!</v>
      </c>
      <c r="H47" s="114" t="e">
        <f t="shared" si="0"/>
        <v>#REF!</v>
      </c>
      <c r="I47" s="114">
        <f t="shared" si="4"/>
        <v>281.96000000000004</v>
      </c>
      <c r="J47" s="221">
        <f t="shared" si="1"/>
        <v>141.01</v>
      </c>
      <c r="K47" s="114">
        <f t="shared" si="4"/>
        <v>422.97</v>
      </c>
      <c r="L47" s="114">
        <f t="shared" si="4"/>
        <v>422.97</v>
      </c>
    </row>
    <row r="48" spans="1:13">
      <c r="A48" s="124" t="s">
        <v>81</v>
      </c>
      <c r="B48" s="86" t="s">
        <v>390</v>
      </c>
      <c r="C48" s="86" t="s">
        <v>390</v>
      </c>
      <c r="D48" s="86" t="s">
        <v>53</v>
      </c>
      <c r="E48" s="86"/>
      <c r="F48" s="118"/>
      <c r="G48" s="114"/>
      <c r="H48" s="114">
        <f t="shared" si="0"/>
        <v>422.97</v>
      </c>
      <c r="I48" s="114">
        <f t="shared" si="4"/>
        <v>281.96000000000004</v>
      </c>
      <c r="J48" s="221">
        <f t="shared" si="1"/>
        <v>141.01</v>
      </c>
      <c r="K48" s="114">
        <f t="shared" si="4"/>
        <v>422.97</v>
      </c>
      <c r="L48" s="114">
        <f t="shared" si="4"/>
        <v>422.97</v>
      </c>
    </row>
    <row r="49" spans="1:12" ht="25.5">
      <c r="A49" s="124" t="s">
        <v>82</v>
      </c>
      <c r="B49" s="86" t="s">
        <v>390</v>
      </c>
      <c r="C49" s="86" t="s">
        <v>390</v>
      </c>
      <c r="D49" s="86" t="s">
        <v>54</v>
      </c>
      <c r="E49" s="86"/>
      <c r="F49" s="118"/>
      <c r="G49" s="114"/>
      <c r="H49" s="114">
        <f t="shared" si="0"/>
        <v>422.97</v>
      </c>
      <c r="I49" s="114">
        <f>I50+I53</f>
        <v>281.96000000000004</v>
      </c>
      <c r="J49" s="221">
        <f t="shared" si="1"/>
        <v>141.01</v>
      </c>
      <c r="K49" s="114">
        <f>K50+K53</f>
        <v>422.97</v>
      </c>
      <c r="L49" s="114">
        <f>L50+L53</f>
        <v>422.97</v>
      </c>
    </row>
    <row r="50" spans="1:12" ht="25.5">
      <c r="A50" s="125" t="s">
        <v>83</v>
      </c>
      <c r="B50" s="86" t="s">
        <v>390</v>
      </c>
      <c r="C50" s="86" t="s">
        <v>390</v>
      </c>
      <c r="D50" s="86" t="s">
        <v>55</v>
      </c>
      <c r="E50" s="86"/>
      <c r="F50" s="118"/>
      <c r="G50" s="114"/>
      <c r="H50" s="114">
        <f t="shared" si="0"/>
        <v>422.97</v>
      </c>
      <c r="I50" s="114">
        <f>I51+I52</f>
        <v>281.96000000000004</v>
      </c>
      <c r="J50" s="221">
        <f t="shared" si="1"/>
        <v>141.01</v>
      </c>
      <c r="K50" s="114">
        <f>K51+K52</f>
        <v>422.97</v>
      </c>
      <c r="L50" s="114">
        <f>L51+L52</f>
        <v>422.97</v>
      </c>
    </row>
    <row r="51" spans="1:12">
      <c r="A51" s="125" t="s">
        <v>56</v>
      </c>
      <c r="B51" s="86" t="s">
        <v>390</v>
      </c>
      <c r="C51" s="86" t="s">
        <v>390</v>
      </c>
      <c r="D51" s="86" t="s">
        <v>55</v>
      </c>
      <c r="E51" s="126" t="s">
        <v>387</v>
      </c>
      <c r="F51" s="118"/>
      <c r="G51" s="114"/>
      <c r="H51" s="114">
        <f t="shared" si="0"/>
        <v>324.86</v>
      </c>
      <c r="I51" s="114">
        <v>216.56</v>
      </c>
      <c r="J51" s="221">
        <f t="shared" si="1"/>
        <v>108.30000000000001</v>
      </c>
      <c r="K51" s="114">
        <v>324.86</v>
      </c>
      <c r="L51" s="114">
        <v>324.86</v>
      </c>
    </row>
    <row r="52" spans="1:12" ht="38.25">
      <c r="A52" s="125" t="s">
        <v>84</v>
      </c>
      <c r="B52" s="86" t="s">
        <v>390</v>
      </c>
      <c r="C52" s="86" t="s">
        <v>390</v>
      </c>
      <c r="D52" s="86" t="s">
        <v>55</v>
      </c>
      <c r="E52" s="126" t="s">
        <v>57</v>
      </c>
      <c r="F52" s="118"/>
      <c r="G52" s="114"/>
      <c r="H52" s="114">
        <f t="shared" si="0"/>
        <v>98.11</v>
      </c>
      <c r="I52" s="114">
        <v>65.400000000000006</v>
      </c>
      <c r="J52" s="221">
        <f t="shared" si="1"/>
        <v>32.709999999999994</v>
      </c>
      <c r="K52" s="114">
        <v>98.11</v>
      </c>
      <c r="L52" s="114">
        <v>98.11</v>
      </c>
    </row>
    <row r="53" spans="1:12">
      <c r="A53" s="124" t="s">
        <v>85</v>
      </c>
      <c r="B53" s="86" t="s">
        <v>390</v>
      </c>
      <c r="C53" s="86" t="s">
        <v>390</v>
      </c>
      <c r="D53" s="86" t="s">
        <v>86</v>
      </c>
      <c r="E53" s="86"/>
      <c r="F53" s="118"/>
      <c r="G53" s="114"/>
      <c r="H53" s="114">
        <f t="shared" si="0"/>
        <v>0</v>
      </c>
      <c r="I53" s="114">
        <f>I54</f>
        <v>0</v>
      </c>
      <c r="J53" s="221">
        <f t="shared" si="1"/>
        <v>0</v>
      </c>
      <c r="K53" s="114">
        <f>K54</f>
        <v>0</v>
      </c>
      <c r="L53" s="114">
        <f>L54</f>
        <v>0</v>
      </c>
    </row>
    <row r="54" spans="1:12" ht="25.5">
      <c r="A54" s="124" t="s">
        <v>388</v>
      </c>
      <c r="B54" s="86" t="s">
        <v>390</v>
      </c>
      <c r="C54" s="86" t="s">
        <v>390</v>
      </c>
      <c r="D54" s="86" t="s">
        <v>86</v>
      </c>
      <c r="E54" s="86" t="s">
        <v>382</v>
      </c>
      <c r="F54" s="118"/>
      <c r="G54" s="114"/>
      <c r="H54" s="114">
        <f t="shared" si="0"/>
        <v>0</v>
      </c>
      <c r="I54" s="114"/>
      <c r="J54" s="221">
        <f t="shared" si="1"/>
        <v>0</v>
      </c>
      <c r="K54" s="114"/>
      <c r="L54" s="114"/>
    </row>
    <row r="55" spans="1:12" ht="25.5">
      <c r="A55" s="117" t="s">
        <v>393</v>
      </c>
      <c r="B55" s="123" t="s">
        <v>392</v>
      </c>
      <c r="C55" s="123"/>
      <c r="D55" s="123"/>
      <c r="E55" s="123"/>
      <c r="F55" s="222" t="e">
        <f>F56</f>
        <v>#REF!</v>
      </c>
      <c r="G55" s="199" t="e">
        <f>G56</f>
        <v>#REF!</v>
      </c>
      <c r="H55" s="199" t="e">
        <f t="shared" si="0"/>
        <v>#REF!</v>
      </c>
      <c r="I55" s="199">
        <f t="shared" ref="I55:L58" si="5">I56</f>
        <v>100</v>
      </c>
      <c r="J55" s="221">
        <f t="shared" si="1"/>
        <v>-58.74</v>
      </c>
      <c r="K55" s="199">
        <f t="shared" si="5"/>
        <v>41.26</v>
      </c>
      <c r="L55" s="199">
        <f t="shared" si="5"/>
        <v>0</v>
      </c>
    </row>
    <row r="56" spans="1:12">
      <c r="A56" s="117" t="s">
        <v>394</v>
      </c>
      <c r="B56" s="86" t="s">
        <v>392</v>
      </c>
      <c r="C56" s="86" t="s">
        <v>370</v>
      </c>
      <c r="D56" s="86"/>
      <c r="E56" s="86"/>
      <c r="F56" s="83" t="e">
        <f>#REF!+#REF!</f>
        <v>#REF!</v>
      </c>
      <c r="G56" s="114" t="e">
        <f>#REF!</f>
        <v>#REF!</v>
      </c>
      <c r="H56" s="114" t="e">
        <f t="shared" si="0"/>
        <v>#REF!</v>
      </c>
      <c r="I56" s="114">
        <f t="shared" si="5"/>
        <v>100</v>
      </c>
      <c r="J56" s="221">
        <f t="shared" si="1"/>
        <v>-58.74</v>
      </c>
      <c r="K56" s="114">
        <f t="shared" si="5"/>
        <v>41.26</v>
      </c>
      <c r="L56" s="114">
        <f t="shared" si="5"/>
        <v>0</v>
      </c>
    </row>
    <row r="57" spans="1:12">
      <c r="A57" s="124" t="s">
        <v>87</v>
      </c>
      <c r="B57" s="86" t="s">
        <v>392</v>
      </c>
      <c r="C57" s="86" t="s">
        <v>370</v>
      </c>
      <c r="D57" s="86" t="s">
        <v>58</v>
      </c>
      <c r="E57" s="86"/>
      <c r="F57" s="118"/>
      <c r="G57" s="114"/>
      <c r="H57" s="114">
        <f t="shared" si="0"/>
        <v>0</v>
      </c>
      <c r="I57" s="114">
        <f t="shared" si="5"/>
        <v>100</v>
      </c>
      <c r="J57" s="221">
        <f t="shared" si="1"/>
        <v>-58.74</v>
      </c>
      <c r="K57" s="114">
        <f t="shared" si="5"/>
        <v>41.26</v>
      </c>
      <c r="L57" s="114">
        <f t="shared" si="5"/>
        <v>0</v>
      </c>
    </row>
    <row r="58" spans="1:12">
      <c r="A58" s="124" t="s">
        <v>88</v>
      </c>
      <c r="B58" s="86" t="s">
        <v>392</v>
      </c>
      <c r="C58" s="86" t="s">
        <v>370</v>
      </c>
      <c r="D58" s="86" t="s">
        <v>89</v>
      </c>
      <c r="E58" s="86"/>
      <c r="F58" s="118"/>
      <c r="G58" s="114"/>
      <c r="H58" s="114">
        <f t="shared" si="0"/>
        <v>0</v>
      </c>
      <c r="I58" s="114">
        <f t="shared" si="5"/>
        <v>100</v>
      </c>
      <c r="J58" s="221">
        <f t="shared" si="1"/>
        <v>-58.74</v>
      </c>
      <c r="K58" s="114">
        <f t="shared" si="5"/>
        <v>41.26</v>
      </c>
      <c r="L58" s="114">
        <f t="shared" si="5"/>
        <v>0</v>
      </c>
    </row>
    <row r="59" spans="1:12" ht="25.5">
      <c r="A59" s="124" t="s">
        <v>388</v>
      </c>
      <c r="B59" s="86" t="s">
        <v>392</v>
      </c>
      <c r="C59" s="86" t="s">
        <v>370</v>
      </c>
      <c r="D59" s="86" t="s">
        <v>89</v>
      </c>
      <c r="E59" s="86" t="s">
        <v>382</v>
      </c>
      <c r="F59" s="118"/>
      <c r="G59" s="114"/>
      <c r="H59" s="114">
        <f t="shared" si="0"/>
        <v>0</v>
      </c>
      <c r="I59" s="114">
        <v>100</v>
      </c>
      <c r="J59" s="221">
        <f t="shared" si="1"/>
        <v>-58.74</v>
      </c>
      <c r="K59" s="114">
        <v>41.26</v>
      </c>
      <c r="L59" s="114"/>
    </row>
    <row r="60" spans="1:12">
      <c r="A60" s="117" t="s">
        <v>395</v>
      </c>
      <c r="B60" s="123" t="s">
        <v>386</v>
      </c>
      <c r="C60" s="123"/>
      <c r="D60" s="123"/>
      <c r="E60" s="123"/>
      <c r="F60" s="222" t="e">
        <f>F61+F64</f>
        <v>#REF!</v>
      </c>
      <c r="G60" s="199" t="e">
        <f>G61+G64</f>
        <v>#REF!</v>
      </c>
      <c r="H60" s="199" t="e">
        <f t="shared" si="0"/>
        <v>#REF!</v>
      </c>
      <c r="I60" s="199">
        <f>I61+I64</f>
        <v>1294.8</v>
      </c>
      <c r="J60" s="221">
        <f t="shared" si="1"/>
        <v>608.58000000000015</v>
      </c>
      <c r="K60" s="199">
        <f>K61+K64</f>
        <v>1903.38</v>
      </c>
      <c r="L60" s="199">
        <f>L61+L64</f>
        <v>1854.5900000000001</v>
      </c>
    </row>
    <row r="61" spans="1:12">
      <c r="A61" s="117" t="s">
        <v>316</v>
      </c>
      <c r="B61" s="86" t="s">
        <v>386</v>
      </c>
      <c r="C61" s="86" t="s">
        <v>372</v>
      </c>
      <c r="D61" s="86"/>
      <c r="E61" s="86"/>
      <c r="F61" s="83" t="e">
        <f>#REF!+F62</f>
        <v>#REF!</v>
      </c>
      <c r="G61" s="114">
        <f>G62</f>
        <v>0</v>
      </c>
      <c r="H61" s="114">
        <f t="shared" si="0"/>
        <v>0</v>
      </c>
      <c r="I61" s="114">
        <f>I62</f>
        <v>0</v>
      </c>
      <c r="J61" s="221">
        <f t="shared" si="1"/>
        <v>0</v>
      </c>
      <c r="K61" s="114">
        <f>K62</f>
        <v>0</v>
      </c>
      <c r="L61" s="114">
        <f>L62</f>
        <v>0</v>
      </c>
    </row>
    <row r="62" spans="1:12" ht="25.5">
      <c r="A62" s="85" t="s">
        <v>90</v>
      </c>
      <c r="B62" s="86" t="s">
        <v>386</v>
      </c>
      <c r="C62" s="86" t="s">
        <v>372</v>
      </c>
      <c r="D62" s="86" t="s">
        <v>61</v>
      </c>
      <c r="E62" s="86"/>
      <c r="F62" s="83">
        <f>F63</f>
        <v>0</v>
      </c>
      <c r="G62" s="114">
        <f>G63</f>
        <v>0</v>
      </c>
      <c r="H62" s="114">
        <f t="shared" si="0"/>
        <v>0</v>
      </c>
      <c r="I62" s="114">
        <f>I63</f>
        <v>0</v>
      </c>
      <c r="J62" s="221">
        <f t="shared" si="1"/>
        <v>0</v>
      </c>
      <c r="K62" s="114">
        <f>K63</f>
        <v>0</v>
      </c>
      <c r="L62" s="114">
        <f>L63</f>
        <v>0</v>
      </c>
    </row>
    <row r="63" spans="1:12" ht="25.5">
      <c r="A63" s="124" t="s">
        <v>388</v>
      </c>
      <c r="B63" s="86" t="s">
        <v>386</v>
      </c>
      <c r="C63" s="86" t="s">
        <v>372</v>
      </c>
      <c r="D63" s="86" t="s">
        <v>61</v>
      </c>
      <c r="E63" s="86" t="s">
        <v>382</v>
      </c>
      <c r="F63" s="83"/>
      <c r="G63" s="114">
        <f>F63</f>
        <v>0</v>
      </c>
      <c r="H63" s="114">
        <f t="shared" si="0"/>
        <v>0</v>
      </c>
      <c r="I63" s="114"/>
      <c r="J63" s="221">
        <f t="shared" si="1"/>
        <v>0</v>
      </c>
      <c r="K63" s="114"/>
      <c r="L63" s="114"/>
    </row>
    <row r="64" spans="1:12">
      <c r="A64" s="117" t="s">
        <v>320</v>
      </c>
      <c r="B64" s="86" t="s">
        <v>386</v>
      </c>
      <c r="C64" s="86" t="s">
        <v>381</v>
      </c>
      <c r="D64" s="86"/>
      <c r="E64" s="86"/>
      <c r="F64" s="83" t="e">
        <f>#REF!+F65</f>
        <v>#REF!</v>
      </c>
      <c r="G64" s="114" t="e">
        <f>G65</f>
        <v>#REF!</v>
      </c>
      <c r="H64" s="114" t="e">
        <f t="shared" si="0"/>
        <v>#REF!</v>
      </c>
      <c r="I64" s="199">
        <f>I66</f>
        <v>1294.8</v>
      </c>
      <c r="J64" s="221">
        <f t="shared" si="1"/>
        <v>608.58000000000015</v>
      </c>
      <c r="K64" s="199">
        <f>K66</f>
        <v>1903.38</v>
      </c>
      <c r="L64" s="199">
        <f>L66</f>
        <v>1854.5900000000001</v>
      </c>
    </row>
    <row r="65" spans="1:12" ht="51">
      <c r="A65" s="85" t="s">
        <v>138</v>
      </c>
      <c r="B65" s="86" t="s">
        <v>386</v>
      </c>
      <c r="C65" s="86" t="s">
        <v>381</v>
      </c>
      <c r="D65" s="86"/>
      <c r="E65" s="86"/>
      <c r="F65" s="83" t="e">
        <f>#REF!</f>
        <v>#REF!</v>
      </c>
      <c r="G65" s="114" t="e">
        <f>#REF!</f>
        <v>#REF!</v>
      </c>
      <c r="H65" s="114" t="e">
        <f t="shared" si="0"/>
        <v>#REF!</v>
      </c>
      <c r="I65" s="114">
        <f t="shared" ref="I65:L67" si="6">I66</f>
        <v>1294.8</v>
      </c>
      <c r="J65" s="221">
        <f t="shared" si="1"/>
        <v>608.58000000000015</v>
      </c>
      <c r="K65" s="114">
        <f t="shared" si="6"/>
        <v>1903.38</v>
      </c>
      <c r="L65" s="114">
        <f t="shared" si="6"/>
        <v>1854.5900000000001</v>
      </c>
    </row>
    <row r="66" spans="1:12">
      <c r="A66" s="85" t="s">
        <v>91</v>
      </c>
      <c r="B66" s="86" t="s">
        <v>386</v>
      </c>
      <c r="C66" s="86" t="s">
        <v>381</v>
      </c>
      <c r="D66" s="86" t="s">
        <v>59</v>
      </c>
      <c r="E66" s="86"/>
      <c r="F66" s="83"/>
      <c r="G66" s="114"/>
      <c r="H66" s="114">
        <f t="shared" si="0"/>
        <v>1854.5900000000001</v>
      </c>
      <c r="I66" s="114">
        <f t="shared" si="6"/>
        <v>1294.8</v>
      </c>
      <c r="J66" s="221">
        <f t="shared" si="1"/>
        <v>608.58000000000015</v>
      </c>
      <c r="K66" s="114">
        <f t="shared" si="6"/>
        <v>1903.38</v>
      </c>
      <c r="L66" s="114">
        <f t="shared" si="6"/>
        <v>1854.5900000000001</v>
      </c>
    </row>
    <row r="67" spans="1:12" ht="25.5">
      <c r="A67" s="124" t="s">
        <v>92</v>
      </c>
      <c r="B67" s="86" t="s">
        <v>386</v>
      </c>
      <c r="C67" s="86" t="s">
        <v>381</v>
      </c>
      <c r="D67" s="86" t="s">
        <v>60</v>
      </c>
      <c r="E67" s="86"/>
      <c r="F67" s="83"/>
      <c r="G67" s="114"/>
      <c r="H67" s="114">
        <f t="shared" si="0"/>
        <v>1854.5900000000001</v>
      </c>
      <c r="I67" s="114">
        <f t="shared" si="6"/>
        <v>1294.8</v>
      </c>
      <c r="J67" s="221">
        <f t="shared" si="1"/>
        <v>608.58000000000015</v>
      </c>
      <c r="K67" s="114">
        <f t="shared" si="6"/>
        <v>1903.38</v>
      </c>
      <c r="L67" s="114">
        <f t="shared" si="6"/>
        <v>1854.5900000000001</v>
      </c>
    </row>
    <row r="68" spans="1:12" ht="25.5">
      <c r="A68" s="125" t="s">
        <v>93</v>
      </c>
      <c r="B68" s="86" t="s">
        <v>386</v>
      </c>
      <c r="C68" s="86" t="s">
        <v>381</v>
      </c>
      <c r="D68" s="86" t="s">
        <v>94</v>
      </c>
      <c r="E68" s="86"/>
      <c r="F68" s="83"/>
      <c r="G68" s="114"/>
      <c r="H68" s="114">
        <f t="shared" si="0"/>
        <v>1854.5900000000001</v>
      </c>
      <c r="I68" s="114">
        <f>I69+I70</f>
        <v>1294.8</v>
      </c>
      <c r="J68" s="221">
        <f t="shared" si="1"/>
        <v>608.58000000000015</v>
      </c>
      <c r="K68" s="114">
        <f>K69+K70</f>
        <v>1903.38</v>
      </c>
      <c r="L68" s="114">
        <f>L69+L70</f>
        <v>1854.5900000000001</v>
      </c>
    </row>
    <row r="69" spans="1:12">
      <c r="A69" s="125" t="s">
        <v>56</v>
      </c>
      <c r="B69" s="86" t="s">
        <v>386</v>
      </c>
      <c r="C69" s="86" t="s">
        <v>381</v>
      </c>
      <c r="D69" s="86" t="s">
        <v>94</v>
      </c>
      <c r="E69" s="126" t="s">
        <v>387</v>
      </c>
      <c r="F69" s="83"/>
      <c r="G69" s="114"/>
      <c r="H69" s="114">
        <f t="shared" si="0"/>
        <v>1461.89</v>
      </c>
      <c r="I69" s="114">
        <v>974.5</v>
      </c>
      <c r="J69" s="221">
        <f t="shared" si="1"/>
        <v>487.3900000000001</v>
      </c>
      <c r="K69" s="114">
        <v>1461.89</v>
      </c>
      <c r="L69" s="114">
        <v>1461.89</v>
      </c>
    </row>
    <row r="70" spans="1:12" ht="38.25">
      <c r="A70" s="125" t="s">
        <v>84</v>
      </c>
      <c r="B70" s="86" t="s">
        <v>386</v>
      </c>
      <c r="C70" s="86" t="s">
        <v>381</v>
      </c>
      <c r="D70" s="86" t="s">
        <v>94</v>
      </c>
      <c r="E70" s="126" t="s">
        <v>57</v>
      </c>
      <c r="F70" s="83"/>
      <c r="G70" s="114"/>
      <c r="H70" s="114">
        <f t="shared" si="0"/>
        <v>392.7</v>
      </c>
      <c r="I70" s="114">
        <v>320.3</v>
      </c>
      <c r="J70" s="221">
        <f t="shared" si="1"/>
        <v>121.19</v>
      </c>
      <c r="K70" s="114">
        <v>441.49</v>
      </c>
      <c r="L70" s="114">
        <v>392.7</v>
      </c>
    </row>
    <row r="71" spans="1:12">
      <c r="A71" s="85" t="s">
        <v>396</v>
      </c>
      <c r="B71" s="86" t="s">
        <v>397</v>
      </c>
      <c r="C71" s="86" t="s">
        <v>397</v>
      </c>
      <c r="D71" s="86" t="s">
        <v>178</v>
      </c>
      <c r="E71" s="86" t="s">
        <v>373</v>
      </c>
      <c r="F71" s="83">
        <v>0</v>
      </c>
      <c r="G71" s="114">
        <v>139.80000000000001</v>
      </c>
      <c r="H71" s="114">
        <f t="shared" si="0"/>
        <v>146.51</v>
      </c>
      <c r="I71" s="114">
        <f>I72</f>
        <v>132.34</v>
      </c>
      <c r="J71" s="221">
        <f t="shared" si="1"/>
        <v>10.819999999999993</v>
      </c>
      <c r="K71" s="114">
        <f>K72</f>
        <v>143.16</v>
      </c>
      <c r="L71" s="114">
        <f>L72</f>
        <v>286.31</v>
      </c>
    </row>
    <row r="72" spans="1:12">
      <c r="A72" s="85" t="s">
        <v>396</v>
      </c>
      <c r="B72" s="86"/>
      <c r="C72" s="86"/>
      <c r="D72" s="86"/>
      <c r="E72" s="86"/>
      <c r="F72" s="83"/>
      <c r="G72" s="114"/>
      <c r="H72" s="114">
        <f t="shared" si="0"/>
        <v>286.31</v>
      </c>
      <c r="I72" s="114">
        <v>132.34</v>
      </c>
      <c r="J72" s="221">
        <f t="shared" si="1"/>
        <v>10.819999999999993</v>
      </c>
      <c r="K72" s="114">
        <v>143.16</v>
      </c>
      <c r="L72" s="114">
        <v>286.31</v>
      </c>
    </row>
    <row r="73" spans="1:12">
      <c r="A73" s="300" t="s">
        <v>232</v>
      </c>
      <c r="B73" s="300"/>
      <c r="C73" s="300"/>
      <c r="D73" s="300"/>
      <c r="E73" s="300"/>
      <c r="F73" s="83" t="e">
        <f>F7+F36+#REF!+F42+F46+F55+F60+F71</f>
        <v>#REF!</v>
      </c>
      <c r="G73" s="128" t="e">
        <f>G7+G36+G42+G46+G55+G60+G71</f>
        <v>#REF!</v>
      </c>
      <c r="H73" s="114" t="e">
        <f>L73-G73</f>
        <v>#REF!</v>
      </c>
      <c r="I73" s="114">
        <f>I7+I36+I42+I46+I55+I60</f>
        <v>4035.7</v>
      </c>
      <c r="J73" s="221">
        <f>K73-I73</f>
        <v>1704.46</v>
      </c>
      <c r="K73" s="114">
        <f>K7+K36+K42+K46+K55+K60+K71</f>
        <v>5740.16</v>
      </c>
      <c r="L73" s="114">
        <f>L7+L36+L42+L46+L55+L60+L71</f>
        <v>5753.56</v>
      </c>
    </row>
    <row r="74" spans="1:12">
      <c r="G74" s="129">
        <v>5067.6000000000004</v>
      </c>
      <c r="L74" s="234"/>
    </row>
    <row r="75" spans="1:12">
      <c r="G75" s="131" t="e">
        <f>G74-G73</f>
        <v>#REF!</v>
      </c>
      <c r="L75" s="130"/>
    </row>
    <row r="77" spans="1:12">
      <c r="L77" s="131">
        <v>0</v>
      </c>
    </row>
    <row r="80" spans="1:12">
      <c r="H80" s="132"/>
      <c r="I80" s="132"/>
      <c r="J80" s="132"/>
      <c r="K80" s="132"/>
      <c r="L80" s="133"/>
    </row>
  </sheetData>
  <mergeCells count="4">
    <mergeCell ref="E1:M1"/>
    <mergeCell ref="N1:O1"/>
    <mergeCell ref="A3:L3"/>
    <mergeCell ref="A73:E7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5" fitToHeight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="75" zoomScaleNormal="75" workbookViewId="0">
      <selection activeCell="K10" sqref="K10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8" customWidth="1"/>
    <col min="4" max="9" width="0" style="15" hidden="1" customWidth="1"/>
    <col min="10" max="16384" width="9.140625" style="15"/>
  </cols>
  <sheetData>
    <row r="1" spans="1:9" ht="15.75" customHeight="1">
      <c r="B1" s="179"/>
      <c r="C1" s="272" t="s">
        <v>201</v>
      </c>
      <c r="D1" s="148"/>
      <c r="E1" s="148"/>
      <c r="F1" s="148"/>
      <c r="G1" s="148"/>
      <c r="H1" s="148"/>
    </row>
    <row r="2" spans="1:9" ht="30" customHeight="1">
      <c r="B2" s="179"/>
      <c r="C2" s="272"/>
      <c r="D2" s="148"/>
      <c r="E2" s="148"/>
      <c r="F2" s="148"/>
      <c r="G2" s="148"/>
      <c r="H2" s="148"/>
    </row>
    <row r="3" spans="1:9" ht="133.5" customHeight="1">
      <c r="B3" s="179"/>
      <c r="C3" s="272"/>
      <c r="D3" s="148"/>
      <c r="E3" s="148"/>
      <c r="F3" s="148"/>
      <c r="G3" s="148"/>
      <c r="H3" s="148"/>
    </row>
    <row r="4" spans="1:9" ht="15.75" hidden="1" customHeight="1">
      <c r="B4" s="179"/>
      <c r="C4" s="179"/>
    </row>
    <row r="5" spans="1:9" ht="15.75" hidden="1" customHeight="1">
      <c r="B5" s="179"/>
      <c r="C5" s="179"/>
    </row>
    <row r="6" spans="1:9" ht="44.25" customHeight="1">
      <c r="A6" s="301" t="s">
        <v>200</v>
      </c>
      <c r="B6" s="301"/>
      <c r="C6" s="301"/>
    </row>
    <row r="7" spans="1:9">
      <c r="B7" s="161"/>
      <c r="C7" s="162"/>
    </row>
    <row r="8" spans="1:9">
      <c r="A8" s="187" t="s">
        <v>98</v>
      </c>
      <c r="B8" s="187" t="s">
        <v>99</v>
      </c>
      <c r="C8" s="180" t="s">
        <v>45</v>
      </c>
      <c r="D8" s="150"/>
      <c r="E8" s="150"/>
      <c r="F8" s="150"/>
      <c r="G8" s="150"/>
      <c r="H8" s="150"/>
      <c r="I8" s="150"/>
    </row>
    <row r="9" spans="1:9">
      <c r="A9" s="187"/>
      <c r="B9" s="181"/>
      <c r="C9" s="182"/>
    </row>
    <row r="10" spans="1:9" ht="85.5" customHeight="1">
      <c r="A10" s="228" t="s">
        <v>100</v>
      </c>
      <c r="B10" s="151" t="s">
        <v>101</v>
      </c>
      <c r="C10" s="235">
        <v>5726.26</v>
      </c>
    </row>
    <row r="11" spans="1:9">
      <c r="A11" s="228"/>
      <c r="B11" s="190"/>
      <c r="C11" s="183"/>
    </row>
    <row r="12" spans="1:9" ht="15.75" hidden="1" customHeight="1">
      <c r="A12" s="157"/>
      <c r="B12" s="190"/>
      <c r="C12" s="183"/>
    </row>
    <row r="13" spans="1:9" s="163" customFormat="1" ht="31.5" hidden="1" customHeight="1">
      <c r="A13" s="229"/>
      <c r="B13" s="184"/>
      <c r="C13" s="183"/>
    </row>
    <row r="14" spans="1:9" s="163" customFormat="1" ht="15.75" hidden="1" customHeight="1">
      <c r="A14" s="230"/>
      <c r="B14" s="184"/>
      <c r="C14" s="183"/>
      <c r="E14" s="163">
        <v>6476566.0999999996</v>
      </c>
      <c r="F14" s="163">
        <v>279131</v>
      </c>
      <c r="G14" s="163">
        <f>E14+F14+4100</f>
        <v>6759797.0999999996</v>
      </c>
    </row>
    <row r="15" spans="1:9" s="163" customFormat="1" ht="15.75" hidden="1" customHeight="1">
      <c r="A15" s="230"/>
      <c r="B15" s="184"/>
      <c r="C15" s="183"/>
      <c r="E15" s="163">
        <v>6670222.0999999996</v>
      </c>
      <c r="F15" s="163">
        <v>115000</v>
      </c>
      <c r="G15" s="163">
        <f>E15+F15+80000</f>
        <v>6865222.0999999996</v>
      </c>
    </row>
    <row r="16" spans="1:9" s="163" customFormat="1" ht="15.75" hidden="1" customHeight="1">
      <c r="A16" s="230"/>
      <c r="B16" s="184"/>
      <c r="C16" s="183"/>
      <c r="G16" s="163">
        <f>G14-G15</f>
        <v>-105425</v>
      </c>
    </row>
    <row r="17" spans="1:6" s="163" customFormat="1" ht="15.75" hidden="1" customHeight="1">
      <c r="A17" s="230"/>
      <c r="B17" s="184"/>
      <c r="C17" s="183"/>
      <c r="E17" s="163">
        <f>E14-E15</f>
        <v>-193656</v>
      </c>
    </row>
    <row r="18" spans="1:6" s="164" customFormat="1">
      <c r="A18" s="231"/>
      <c r="B18" s="185" t="s">
        <v>102</v>
      </c>
      <c r="C18" s="183">
        <v>0</v>
      </c>
      <c r="D18" s="164" t="s">
        <v>103</v>
      </c>
      <c r="E18" s="164">
        <f>E14+150000</f>
        <v>6626566.0999999996</v>
      </c>
      <c r="F18" s="164">
        <v>195694.7</v>
      </c>
    </row>
    <row r="19" spans="1:6" s="165" customFormat="1">
      <c r="A19" s="302" t="s">
        <v>104</v>
      </c>
      <c r="B19" s="303"/>
      <c r="C19" s="236">
        <f>C10</f>
        <v>5726.26</v>
      </c>
      <c r="D19" s="165" t="s">
        <v>105</v>
      </c>
      <c r="E19" s="165">
        <f>E15+75000+150000</f>
        <v>6895222.0999999996</v>
      </c>
      <c r="F19" s="165">
        <f>F18+4100</f>
        <v>199794.7</v>
      </c>
    </row>
    <row r="20" spans="1:6" s="165" customFormat="1" hidden="1">
      <c r="A20" s="166"/>
      <c r="B20" s="144"/>
      <c r="C20" s="167"/>
    </row>
    <row r="21" spans="1:6" hidden="1">
      <c r="A21" s="166"/>
      <c r="B21" s="168"/>
      <c r="C21" s="167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4" customFormat="1"/>
    <row r="27" spans="1:6" s="164" customFormat="1"/>
    <row r="28" spans="1:6" s="164" customFormat="1"/>
    <row r="29" spans="1:6" s="165" customFormat="1"/>
    <row r="30" spans="1:6" s="165" customFormat="1"/>
    <row r="31" spans="1:6" s="164" customFormat="1"/>
    <row r="32" spans="1:6" s="165" customFormat="1"/>
    <row r="33" spans="2:3" s="165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9"/>
      <c r="C38" s="170"/>
    </row>
    <row r="39" spans="2:3">
      <c r="B39" s="169"/>
      <c r="C39" s="170"/>
    </row>
    <row r="40" spans="2:3">
      <c r="B40" s="169"/>
      <c r="C40" s="170"/>
    </row>
    <row r="41" spans="2:3">
      <c r="B41" s="169"/>
      <c r="C41" s="170"/>
    </row>
    <row r="42" spans="2:3">
      <c r="B42" s="171"/>
      <c r="C42" s="172"/>
    </row>
    <row r="43" spans="2:3">
      <c r="B43" s="169"/>
      <c r="C43" s="170"/>
    </row>
    <row r="44" spans="2:3">
      <c r="B44" s="169"/>
      <c r="C44" s="170"/>
    </row>
    <row r="45" spans="2:3">
      <c r="B45" s="173"/>
      <c r="C45" s="174"/>
    </row>
    <row r="46" spans="2:3">
      <c r="B46" s="169"/>
      <c r="C46" s="170"/>
    </row>
    <row r="47" spans="2:3">
      <c r="B47" s="169"/>
      <c r="C47" s="170"/>
    </row>
    <row r="48" spans="2:3">
      <c r="B48" s="173"/>
      <c r="C48" s="174"/>
    </row>
    <row r="49" spans="2:3">
      <c r="B49" s="169"/>
      <c r="C49" s="170"/>
    </row>
    <row r="50" spans="2:3">
      <c r="B50" s="169"/>
      <c r="C50" s="170"/>
    </row>
    <row r="51" spans="2:3">
      <c r="B51" s="169"/>
      <c r="C51" s="170"/>
    </row>
    <row r="52" spans="2:3">
      <c r="B52" s="169"/>
      <c r="C52" s="170"/>
    </row>
    <row r="53" spans="2:3">
      <c r="B53" s="175"/>
      <c r="C53" s="176"/>
    </row>
    <row r="54" spans="2:3">
      <c r="B54" s="175"/>
      <c r="C54" s="176"/>
    </row>
    <row r="55" spans="2:3">
      <c r="B55" s="175"/>
      <c r="C55" s="176"/>
    </row>
    <row r="56" spans="2:3">
      <c r="C56" s="177"/>
    </row>
    <row r="57" spans="2:3">
      <c r="C57" s="177"/>
    </row>
    <row r="58" spans="2:3">
      <c r="C58" s="177"/>
    </row>
    <row r="59" spans="2:3">
      <c r="C59" s="177"/>
    </row>
    <row r="60" spans="2:3">
      <c r="C60" s="177"/>
    </row>
    <row r="61" spans="2:3">
      <c r="C61" s="177"/>
    </row>
    <row r="62" spans="2:3">
      <c r="C62" s="177"/>
    </row>
    <row r="63" spans="2:3">
      <c r="C63" s="177"/>
    </row>
    <row r="64" spans="2:3">
      <c r="C64" s="177"/>
    </row>
    <row r="65" spans="3:3">
      <c r="C65" s="177"/>
    </row>
    <row r="66" spans="3:3">
      <c r="C66" s="177"/>
    </row>
    <row r="67" spans="3:3">
      <c r="C67" s="177"/>
    </row>
    <row r="68" spans="3:3">
      <c r="C68" s="177"/>
    </row>
    <row r="69" spans="3:3">
      <c r="C69" s="177"/>
    </row>
    <row r="70" spans="3:3">
      <c r="C70" s="177"/>
    </row>
    <row r="71" spans="3:3">
      <c r="C71" s="177"/>
    </row>
    <row r="72" spans="3:3">
      <c r="C72" s="177"/>
    </row>
    <row r="73" spans="3:3">
      <c r="C73" s="177"/>
    </row>
    <row r="74" spans="3:3">
      <c r="C74" s="177"/>
    </row>
    <row r="75" spans="3:3">
      <c r="C75" s="177"/>
    </row>
    <row r="76" spans="3:3">
      <c r="C76" s="177"/>
    </row>
    <row r="77" spans="3:3">
      <c r="C77" s="177"/>
    </row>
    <row r="78" spans="3:3">
      <c r="C78" s="177"/>
    </row>
    <row r="79" spans="3:3">
      <c r="C79" s="177"/>
    </row>
    <row r="80" spans="3:3">
      <c r="C80" s="177"/>
    </row>
    <row r="81" spans="3:3">
      <c r="C81" s="177"/>
    </row>
    <row r="82" spans="3:3">
      <c r="C82" s="177"/>
    </row>
    <row r="83" spans="3:3">
      <c r="C83" s="177"/>
    </row>
    <row r="84" spans="3:3">
      <c r="C84" s="177"/>
    </row>
    <row r="85" spans="3:3">
      <c r="C85" s="177"/>
    </row>
    <row r="86" spans="3:3">
      <c r="C86" s="177"/>
    </row>
    <row r="87" spans="3:3">
      <c r="C87" s="177"/>
    </row>
    <row r="88" spans="3:3">
      <c r="C88" s="177"/>
    </row>
    <row r="89" spans="3:3">
      <c r="C89" s="177"/>
    </row>
    <row r="90" spans="3:3">
      <c r="C90" s="177"/>
    </row>
    <row r="91" spans="3:3">
      <c r="C91" s="177"/>
    </row>
    <row r="92" spans="3:3">
      <c r="C92" s="177"/>
    </row>
    <row r="93" spans="3:3">
      <c r="C93" s="177"/>
    </row>
    <row r="94" spans="3:3">
      <c r="C94" s="177"/>
    </row>
    <row r="95" spans="3:3">
      <c r="C95" s="177"/>
    </row>
    <row r="96" spans="3:3">
      <c r="C96" s="177"/>
    </row>
    <row r="97" spans="3:3">
      <c r="C97" s="177"/>
    </row>
    <row r="98" spans="3:3">
      <c r="C98" s="177"/>
    </row>
    <row r="99" spans="3:3">
      <c r="C99" s="177"/>
    </row>
    <row r="100" spans="3:3">
      <c r="C100" s="177"/>
    </row>
    <row r="101" spans="3:3">
      <c r="C101" s="177"/>
    </row>
    <row r="102" spans="3:3">
      <c r="C102" s="177"/>
    </row>
    <row r="103" spans="3:3">
      <c r="C103" s="177"/>
    </row>
    <row r="104" spans="3:3">
      <c r="C104" s="177"/>
    </row>
    <row r="105" spans="3:3">
      <c r="C105" s="177"/>
    </row>
    <row r="106" spans="3:3">
      <c r="C106" s="177"/>
    </row>
    <row r="107" spans="3:3">
      <c r="C107" s="177"/>
    </row>
    <row r="108" spans="3:3">
      <c r="C108" s="177"/>
    </row>
    <row r="109" spans="3:3">
      <c r="C109" s="177"/>
    </row>
    <row r="110" spans="3:3">
      <c r="C110" s="177"/>
    </row>
    <row r="111" spans="3:3">
      <c r="C111" s="177"/>
    </row>
    <row r="112" spans="3:3">
      <c r="C112" s="177"/>
    </row>
    <row r="113" spans="3:3">
      <c r="C113" s="177"/>
    </row>
    <row r="114" spans="3:3">
      <c r="C114" s="177"/>
    </row>
    <row r="115" spans="3:3">
      <c r="C115" s="177"/>
    </row>
    <row r="116" spans="3:3">
      <c r="C116" s="177"/>
    </row>
    <row r="117" spans="3:3">
      <c r="C117" s="177"/>
    </row>
    <row r="118" spans="3:3">
      <c r="C118" s="177"/>
    </row>
    <row r="119" spans="3:3">
      <c r="C119" s="177"/>
    </row>
    <row r="120" spans="3:3">
      <c r="C120" s="177"/>
    </row>
    <row r="121" spans="3:3">
      <c r="C121" s="177"/>
    </row>
    <row r="122" spans="3:3">
      <c r="C122" s="177"/>
    </row>
    <row r="123" spans="3:3">
      <c r="C123" s="177"/>
    </row>
    <row r="124" spans="3:3">
      <c r="C124" s="177"/>
    </row>
    <row r="125" spans="3:3">
      <c r="C125" s="177"/>
    </row>
    <row r="126" spans="3:3">
      <c r="C126" s="177"/>
    </row>
    <row r="127" spans="3:3">
      <c r="C127" s="177"/>
    </row>
    <row r="128" spans="3:3">
      <c r="C128" s="177"/>
    </row>
    <row r="129" spans="3:3">
      <c r="C129" s="177"/>
    </row>
    <row r="130" spans="3:3">
      <c r="C130" s="177"/>
    </row>
    <row r="131" spans="3:3">
      <c r="C131" s="177"/>
    </row>
    <row r="132" spans="3:3">
      <c r="C132" s="177"/>
    </row>
    <row r="133" spans="3:3">
      <c r="C133" s="177"/>
    </row>
    <row r="134" spans="3:3">
      <c r="C134" s="177"/>
    </row>
    <row r="135" spans="3:3">
      <c r="C135" s="177"/>
    </row>
    <row r="136" spans="3:3">
      <c r="C136" s="177"/>
    </row>
    <row r="137" spans="3:3">
      <c r="C137" s="177"/>
    </row>
    <row r="138" spans="3:3">
      <c r="C138" s="177"/>
    </row>
    <row r="139" spans="3:3">
      <c r="C139" s="177"/>
    </row>
    <row r="140" spans="3:3">
      <c r="C140" s="177"/>
    </row>
    <row r="141" spans="3:3">
      <c r="C141" s="177"/>
    </row>
    <row r="142" spans="3:3">
      <c r="C142" s="177"/>
    </row>
    <row r="143" spans="3:3">
      <c r="C143" s="177"/>
    </row>
    <row r="144" spans="3:3">
      <c r="C144" s="177"/>
    </row>
    <row r="145" spans="3:3">
      <c r="C145" s="177"/>
    </row>
    <row r="146" spans="3:3">
      <c r="C146" s="177"/>
    </row>
    <row r="147" spans="3:3">
      <c r="C147" s="177"/>
    </row>
    <row r="148" spans="3:3">
      <c r="C148" s="177"/>
    </row>
    <row r="149" spans="3:3">
      <c r="C149" s="177"/>
    </row>
    <row r="150" spans="3:3">
      <c r="C150" s="177"/>
    </row>
    <row r="151" spans="3:3">
      <c r="C151" s="177"/>
    </row>
    <row r="152" spans="3:3">
      <c r="C152" s="177"/>
    </row>
    <row r="153" spans="3:3">
      <c r="C153" s="177"/>
    </row>
    <row r="154" spans="3:3">
      <c r="C154" s="177"/>
    </row>
    <row r="155" spans="3:3">
      <c r="C155" s="177"/>
    </row>
    <row r="156" spans="3:3">
      <c r="C156" s="177"/>
    </row>
    <row r="157" spans="3:3">
      <c r="C157" s="177"/>
    </row>
    <row r="158" spans="3:3">
      <c r="C158" s="177"/>
    </row>
    <row r="159" spans="3:3">
      <c r="C159" s="177"/>
    </row>
    <row r="160" spans="3:3">
      <c r="C160" s="177"/>
    </row>
    <row r="161" spans="3:3">
      <c r="C161" s="177"/>
    </row>
    <row r="162" spans="3:3">
      <c r="C162" s="177"/>
    </row>
    <row r="163" spans="3:3">
      <c r="C163" s="177"/>
    </row>
    <row r="164" spans="3:3">
      <c r="C164" s="177"/>
    </row>
    <row r="165" spans="3:3">
      <c r="C165" s="177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M22" sqref="M22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2.140625" style="178" customWidth="1"/>
    <col min="5" max="10" width="0" style="15" hidden="1" customWidth="1"/>
    <col min="11" max="16384" width="9.140625" style="15"/>
  </cols>
  <sheetData>
    <row r="1" spans="1:10" ht="15.75" customHeight="1">
      <c r="B1" s="179"/>
      <c r="C1" s="272" t="s">
        <v>202</v>
      </c>
      <c r="D1" s="272"/>
      <c r="E1" s="148"/>
      <c r="F1" s="148"/>
      <c r="G1" s="148"/>
      <c r="H1" s="148"/>
      <c r="I1" s="148"/>
    </row>
    <row r="2" spans="1:10" ht="30" customHeight="1">
      <c r="B2" s="179"/>
      <c r="C2" s="272"/>
      <c r="D2" s="272"/>
      <c r="E2" s="148"/>
      <c r="F2" s="148"/>
      <c r="G2" s="148"/>
      <c r="H2" s="148"/>
      <c r="I2" s="148"/>
    </row>
    <row r="3" spans="1:10" ht="48.75" customHeight="1">
      <c r="B3" s="179"/>
      <c r="C3" s="272"/>
      <c r="D3" s="272"/>
      <c r="E3" s="148"/>
      <c r="F3" s="148"/>
      <c r="G3" s="148"/>
      <c r="H3" s="148"/>
      <c r="I3" s="148"/>
    </row>
    <row r="4" spans="1:10" ht="15.75" hidden="1" customHeight="1">
      <c r="B4" s="179"/>
      <c r="C4" s="179"/>
      <c r="D4" s="179"/>
    </row>
    <row r="5" spans="1:10" ht="15.75" hidden="1" customHeight="1">
      <c r="B5" s="179"/>
      <c r="C5" s="179"/>
      <c r="D5" s="179"/>
    </row>
    <row r="6" spans="1:10" ht="42.75" customHeight="1">
      <c r="A6" s="301" t="s">
        <v>203</v>
      </c>
      <c r="B6" s="301"/>
      <c r="C6" s="301"/>
      <c r="D6" s="301"/>
    </row>
    <row r="7" spans="1:10">
      <c r="B7" s="161"/>
      <c r="C7" s="161"/>
      <c r="D7" s="162"/>
    </row>
    <row r="8" spans="1:10">
      <c r="A8" s="187" t="s">
        <v>98</v>
      </c>
      <c r="B8" s="187" t="s">
        <v>99</v>
      </c>
      <c r="C8" s="187" t="s">
        <v>128</v>
      </c>
      <c r="D8" s="180" t="s">
        <v>191</v>
      </c>
      <c r="E8" s="150"/>
      <c r="F8" s="150"/>
      <c r="G8" s="150"/>
      <c r="H8" s="150"/>
      <c r="I8" s="150"/>
      <c r="J8" s="150"/>
    </row>
    <row r="9" spans="1:10">
      <c r="A9" s="187"/>
      <c r="B9" s="181"/>
      <c r="C9" s="188"/>
      <c r="D9" s="189"/>
    </row>
    <row r="10" spans="1:10" ht="85.5" customHeight="1">
      <c r="A10" s="228" t="s">
        <v>100</v>
      </c>
      <c r="B10" s="154" t="s">
        <v>101</v>
      </c>
      <c r="C10" s="154">
        <v>5740.16</v>
      </c>
      <c r="D10" s="241">
        <v>5753.56</v>
      </c>
    </row>
    <row r="11" spans="1:10">
      <c r="A11" s="228"/>
      <c r="B11" s="190"/>
      <c r="C11" s="190"/>
      <c r="D11" s="186"/>
    </row>
    <row r="12" spans="1:10" ht="15.75" hidden="1" customHeight="1">
      <c r="A12" s="157"/>
      <c r="B12" s="190"/>
      <c r="C12" s="190"/>
      <c r="D12" s="186"/>
    </row>
    <row r="13" spans="1:10" s="163" customFormat="1" ht="31.5" hidden="1" customHeight="1">
      <c r="A13" s="229"/>
      <c r="B13" s="184"/>
      <c r="C13" s="184"/>
      <c r="D13" s="186"/>
    </row>
    <row r="14" spans="1:10" s="163" customFormat="1" ht="15.75" hidden="1" customHeight="1">
      <c r="A14" s="230"/>
      <c r="B14" s="184"/>
      <c r="C14" s="184"/>
      <c r="D14" s="186"/>
      <c r="F14" s="163">
        <v>6476566.0999999996</v>
      </c>
      <c r="G14" s="163">
        <v>279131</v>
      </c>
      <c r="H14" s="163">
        <f>F14+G14+4100</f>
        <v>6759797.0999999996</v>
      </c>
    </row>
    <row r="15" spans="1:10" s="163" customFormat="1" ht="15.75" hidden="1" customHeight="1">
      <c r="A15" s="230"/>
      <c r="B15" s="184"/>
      <c r="C15" s="184"/>
      <c r="D15" s="186"/>
      <c r="F15" s="163">
        <v>6670222.0999999996</v>
      </c>
      <c r="G15" s="163">
        <v>115000</v>
      </c>
      <c r="H15" s="163">
        <f>F15+G15+80000</f>
        <v>6865222.0999999996</v>
      </c>
    </row>
    <row r="16" spans="1:10" s="163" customFormat="1" ht="15.75" hidden="1" customHeight="1">
      <c r="A16" s="230"/>
      <c r="B16" s="184"/>
      <c r="C16" s="184"/>
      <c r="D16" s="186"/>
      <c r="H16" s="163">
        <f>H14-H15</f>
        <v>-105425</v>
      </c>
    </row>
    <row r="17" spans="1:7" s="163" customFormat="1" ht="15.75" hidden="1" customHeight="1">
      <c r="A17" s="230"/>
      <c r="B17" s="184"/>
      <c r="C17" s="184"/>
      <c r="D17" s="186"/>
      <c r="F17" s="163">
        <f>F14-F15</f>
        <v>-193656</v>
      </c>
    </row>
    <row r="18" spans="1:7" s="164" customFormat="1">
      <c r="A18" s="231"/>
      <c r="B18" s="185" t="s">
        <v>102</v>
      </c>
      <c r="C18" s="145" t="s">
        <v>141</v>
      </c>
      <c r="D18" s="186">
        <v>0</v>
      </c>
      <c r="E18" s="164" t="s">
        <v>103</v>
      </c>
      <c r="F18" s="164">
        <f>F14+150000</f>
        <v>6626566.0999999996</v>
      </c>
      <c r="G18" s="164">
        <v>195694.7</v>
      </c>
    </row>
    <row r="19" spans="1:7" s="165" customFormat="1">
      <c r="A19" s="302" t="s">
        <v>104</v>
      </c>
      <c r="B19" s="303"/>
      <c r="C19" s="191">
        <f>C10+C18</f>
        <v>5740.16</v>
      </c>
      <c r="D19" s="232">
        <f>D10+D18</f>
        <v>5753.56</v>
      </c>
      <c r="E19" s="165" t="s">
        <v>105</v>
      </c>
      <c r="F19" s="165">
        <f>F15+75000+150000</f>
        <v>6895222.0999999996</v>
      </c>
      <c r="G19" s="165">
        <f>G18+4100</f>
        <v>199794.7</v>
      </c>
    </row>
    <row r="20" spans="1:7" s="165" customFormat="1" hidden="1">
      <c r="A20" s="166"/>
      <c r="B20" s="144"/>
      <c r="C20" s="144"/>
      <c r="D20" s="167"/>
    </row>
    <row r="21" spans="1:7" hidden="1">
      <c r="A21" s="166"/>
      <c r="B21" s="168"/>
      <c r="C21" s="168"/>
      <c r="D21" s="167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4" customFormat="1"/>
    <row r="27" spans="1:7" s="164" customFormat="1"/>
    <row r="28" spans="1:7" s="164" customFormat="1"/>
    <row r="29" spans="1:7" s="165" customFormat="1"/>
    <row r="30" spans="1:7" s="165" customFormat="1"/>
    <row r="31" spans="1:7" s="164" customFormat="1"/>
    <row r="32" spans="1:7" s="165" customFormat="1"/>
    <row r="33" spans="2:4" s="165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9"/>
      <c r="C38" s="169"/>
      <c r="D38" s="170"/>
    </row>
    <row r="39" spans="2:4">
      <c r="B39" s="169"/>
      <c r="C39" s="169"/>
      <c r="D39" s="170"/>
    </row>
    <row r="40" spans="2:4">
      <c r="B40" s="169"/>
      <c r="C40" s="169"/>
      <c r="D40" s="170"/>
    </row>
    <row r="41" spans="2:4">
      <c r="B41" s="169"/>
      <c r="C41" s="169"/>
      <c r="D41" s="170"/>
    </row>
    <row r="42" spans="2:4">
      <c r="B42" s="171"/>
      <c r="C42" s="171"/>
      <c r="D42" s="172"/>
    </row>
    <row r="43" spans="2:4">
      <c r="B43" s="169"/>
      <c r="C43" s="169"/>
      <c r="D43" s="170"/>
    </row>
    <row r="44" spans="2:4">
      <c r="B44" s="169"/>
      <c r="C44" s="169"/>
      <c r="D44" s="170"/>
    </row>
    <row r="45" spans="2:4">
      <c r="B45" s="173"/>
      <c r="C45" s="173"/>
      <c r="D45" s="174"/>
    </row>
    <row r="46" spans="2:4">
      <c r="B46" s="169"/>
      <c r="C46" s="169"/>
      <c r="D46" s="170"/>
    </row>
    <row r="47" spans="2:4">
      <c r="B47" s="169"/>
      <c r="C47" s="169"/>
      <c r="D47" s="170"/>
    </row>
    <row r="48" spans="2:4">
      <c r="B48" s="173"/>
      <c r="C48" s="173"/>
      <c r="D48" s="174"/>
    </row>
    <row r="49" spans="2:4">
      <c r="B49" s="169"/>
      <c r="C49" s="169"/>
      <c r="D49" s="170"/>
    </row>
    <row r="50" spans="2:4">
      <c r="B50" s="169"/>
      <c r="C50" s="169"/>
      <c r="D50" s="170"/>
    </row>
    <row r="51" spans="2:4">
      <c r="B51" s="169"/>
      <c r="C51" s="169"/>
      <c r="D51" s="170"/>
    </row>
    <row r="52" spans="2:4">
      <c r="B52" s="169"/>
      <c r="C52" s="169"/>
      <c r="D52" s="170"/>
    </row>
    <row r="53" spans="2:4">
      <c r="B53" s="175"/>
      <c r="C53" s="175"/>
      <c r="D53" s="176"/>
    </row>
    <row r="54" spans="2:4">
      <c r="B54" s="175"/>
      <c r="C54" s="175"/>
      <c r="D54" s="176"/>
    </row>
    <row r="55" spans="2:4">
      <c r="B55" s="175"/>
      <c r="C55" s="175"/>
      <c r="D55" s="176"/>
    </row>
    <row r="56" spans="2:4">
      <c r="D56" s="177"/>
    </row>
    <row r="57" spans="2:4">
      <c r="D57" s="177"/>
    </row>
    <row r="58" spans="2:4">
      <c r="D58" s="177"/>
    </row>
    <row r="59" spans="2:4">
      <c r="D59" s="177"/>
    </row>
    <row r="60" spans="2:4">
      <c r="D60" s="177"/>
    </row>
    <row r="61" spans="2:4">
      <c r="D61" s="177"/>
    </row>
    <row r="62" spans="2:4">
      <c r="D62" s="177"/>
    </row>
    <row r="63" spans="2:4">
      <c r="D63" s="177"/>
    </row>
    <row r="64" spans="2:4">
      <c r="D64" s="177"/>
    </row>
    <row r="65" spans="4:4">
      <c r="D65" s="177"/>
    </row>
    <row r="66" spans="4:4">
      <c r="D66" s="177"/>
    </row>
    <row r="67" spans="4:4">
      <c r="D67" s="177"/>
    </row>
    <row r="68" spans="4:4">
      <c r="D68" s="177"/>
    </row>
    <row r="69" spans="4:4">
      <c r="D69" s="177"/>
    </row>
    <row r="70" spans="4:4">
      <c r="D70" s="177"/>
    </row>
    <row r="71" spans="4:4">
      <c r="D71" s="177"/>
    </row>
    <row r="72" spans="4:4">
      <c r="D72" s="177"/>
    </row>
    <row r="73" spans="4:4">
      <c r="D73" s="177"/>
    </row>
    <row r="74" spans="4:4">
      <c r="D74" s="177"/>
    </row>
    <row r="75" spans="4:4">
      <c r="D75" s="177"/>
    </row>
    <row r="76" spans="4:4">
      <c r="D76" s="177"/>
    </row>
    <row r="77" spans="4:4">
      <c r="D77" s="177"/>
    </row>
    <row r="78" spans="4:4">
      <c r="D78" s="177"/>
    </row>
    <row r="79" spans="4:4">
      <c r="D79" s="177"/>
    </row>
    <row r="80" spans="4:4">
      <c r="D80" s="177"/>
    </row>
    <row r="81" spans="4:4">
      <c r="D81" s="177"/>
    </row>
    <row r="82" spans="4:4">
      <c r="D82" s="177"/>
    </row>
    <row r="83" spans="4:4">
      <c r="D83" s="177"/>
    </row>
    <row r="84" spans="4:4">
      <c r="D84" s="177"/>
    </row>
    <row r="85" spans="4:4">
      <c r="D85" s="177"/>
    </row>
    <row r="86" spans="4:4">
      <c r="D86" s="177"/>
    </row>
    <row r="87" spans="4:4">
      <c r="D87" s="177"/>
    </row>
    <row r="88" spans="4:4">
      <c r="D88" s="177"/>
    </row>
    <row r="89" spans="4:4">
      <c r="D89" s="177"/>
    </row>
    <row r="90" spans="4:4">
      <c r="D90" s="177"/>
    </row>
    <row r="91" spans="4:4">
      <c r="D91" s="177"/>
    </row>
    <row r="92" spans="4:4">
      <c r="D92" s="177"/>
    </row>
    <row r="93" spans="4:4">
      <c r="D93" s="177"/>
    </row>
    <row r="94" spans="4:4">
      <c r="D94" s="177"/>
    </row>
    <row r="95" spans="4:4">
      <c r="D95" s="177"/>
    </row>
    <row r="96" spans="4:4">
      <c r="D96" s="177"/>
    </row>
    <row r="97" spans="4:4">
      <c r="D97" s="177"/>
    </row>
    <row r="98" spans="4:4">
      <c r="D98" s="177"/>
    </row>
    <row r="99" spans="4:4">
      <c r="D99" s="177"/>
    </row>
    <row r="100" spans="4:4">
      <c r="D100" s="177"/>
    </row>
    <row r="101" spans="4:4">
      <c r="D101" s="177"/>
    </row>
    <row r="102" spans="4:4">
      <c r="D102" s="177"/>
    </row>
    <row r="103" spans="4:4">
      <c r="D103" s="177"/>
    </row>
    <row r="104" spans="4:4">
      <c r="D104" s="177"/>
    </row>
    <row r="105" spans="4:4">
      <c r="D105" s="177"/>
    </row>
    <row r="106" spans="4:4">
      <c r="D106" s="177"/>
    </row>
    <row r="107" spans="4:4">
      <c r="D107" s="177"/>
    </row>
    <row r="108" spans="4:4">
      <c r="D108" s="177"/>
    </row>
    <row r="109" spans="4:4">
      <c r="D109" s="177"/>
    </row>
    <row r="110" spans="4:4">
      <c r="D110" s="177"/>
    </row>
    <row r="111" spans="4:4">
      <c r="D111" s="177"/>
    </row>
    <row r="112" spans="4:4">
      <c r="D112" s="177"/>
    </row>
    <row r="113" spans="4:4">
      <c r="D113" s="177"/>
    </row>
    <row r="114" spans="4:4">
      <c r="D114" s="177"/>
    </row>
    <row r="115" spans="4:4">
      <c r="D115" s="177"/>
    </row>
    <row r="116" spans="4:4">
      <c r="D116" s="177"/>
    </row>
    <row r="117" spans="4:4">
      <c r="D117" s="177"/>
    </row>
    <row r="118" spans="4:4">
      <c r="D118" s="177"/>
    </row>
    <row r="119" spans="4:4">
      <c r="D119" s="177"/>
    </row>
    <row r="120" spans="4:4">
      <c r="D120" s="177"/>
    </row>
    <row r="121" spans="4:4">
      <c r="D121" s="177"/>
    </row>
    <row r="122" spans="4:4">
      <c r="D122" s="177"/>
    </row>
    <row r="123" spans="4:4">
      <c r="D123" s="177"/>
    </row>
    <row r="124" spans="4:4">
      <c r="D124" s="177"/>
    </row>
    <row r="125" spans="4:4">
      <c r="D125" s="177"/>
    </row>
    <row r="126" spans="4:4">
      <c r="D126" s="177"/>
    </row>
    <row r="127" spans="4:4">
      <c r="D127" s="177"/>
    </row>
    <row r="128" spans="4:4">
      <c r="D128" s="177"/>
    </row>
    <row r="129" spans="4:4">
      <c r="D129" s="177"/>
    </row>
    <row r="130" spans="4:4">
      <c r="D130" s="177"/>
    </row>
    <row r="131" spans="4:4">
      <c r="D131" s="177"/>
    </row>
    <row r="132" spans="4:4">
      <c r="D132" s="177"/>
    </row>
    <row r="133" spans="4:4">
      <c r="D133" s="177"/>
    </row>
    <row r="134" spans="4:4">
      <c r="D134" s="177"/>
    </row>
    <row r="135" spans="4:4">
      <c r="D135" s="177"/>
    </row>
    <row r="136" spans="4:4">
      <c r="D136" s="177"/>
    </row>
    <row r="137" spans="4:4">
      <c r="D137" s="177"/>
    </row>
    <row r="138" spans="4:4">
      <c r="D138" s="177"/>
    </row>
    <row r="139" spans="4:4">
      <c r="D139" s="177"/>
    </row>
    <row r="140" spans="4:4">
      <c r="D140" s="177"/>
    </row>
    <row r="141" spans="4:4">
      <c r="D141" s="177"/>
    </row>
    <row r="142" spans="4:4">
      <c r="D142" s="177"/>
    </row>
    <row r="143" spans="4:4">
      <c r="D143" s="177"/>
    </row>
    <row r="144" spans="4:4">
      <c r="D144" s="177"/>
    </row>
    <row r="145" spans="4:4">
      <c r="D145" s="177"/>
    </row>
    <row r="146" spans="4:4">
      <c r="D146" s="177"/>
    </row>
    <row r="147" spans="4:4">
      <c r="D147" s="177"/>
    </row>
    <row r="148" spans="4:4">
      <c r="D148" s="177"/>
    </row>
    <row r="149" spans="4:4">
      <c r="D149" s="177"/>
    </row>
    <row r="150" spans="4:4">
      <c r="D150" s="177"/>
    </row>
    <row r="151" spans="4:4">
      <c r="D151" s="177"/>
    </row>
    <row r="152" spans="4:4">
      <c r="D152" s="177"/>
    </row>
    <row r="153" spans="4:4">
      <c r="D153" s="177"/>
    </row>
    <row r="154" spans="4:4">
      <c r="D154" s="177"/>
    </row>
    <row r="155" spans="4:4">
      <c r="D155" s="177"/>
    </row>
    <row r="156" spans="4:4">
      <c r="D156" s="177"/>
    </row>
    <row r="157" spans="4:4">
      <c r="D157" s="177"/>
    </row>
    <row r="158" spans="4:4">
      <c r="D158" s="177"/>
    </row>
    <row r="159" spans="4:4">
      <c r="D159" s="177"/>
    </row>
    <row r="160" spans="4:4">
      <c r="D160" s="177"/>
    </row>
    <row r="161" spans="4:4">
      <c r="D161" s="177"/>
    </row>
    <row r="162" spans="4:4">
      <c r="D162" s="177"/>
    </row>
    <row r="163" spans="4:4">
      <c r="D163" s="177"/>
    </row>
    <row r="164" spans="4:4">
      <c r="D164" s="177"/>
    </row>
    <row r="165" spans="4:4">
      <c r="D165" s="177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tabSelected="1" workbookViewId="0">
      <selection activeCell="E12" sqref="E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304" t="s">
        <v>362</v>
      </c>
      <c r="B1" s="304"/>
    </row>
    <row r="2" spans="1:10" ht="27" customHeight="1">
      <c r="A2" s="202">
        <v>1</v>
      </c>
      <c r="B2" s="95" t="s">
        <v>139</v>
      </c>
      <c r="C2" s="94"/>
      <c r="D2" s="94"/>
    </row>
    <row r="3" spans="1:10" ht="27" customHeight="1">
      <c r="A3" s="202">
        <v>2</v>
      </c>
      <c r="B3" s="97" t="s">
        <v>140</v>
      </c>
      <c r="C3" s="96"/>
      <c r="D3" s="96"/>
    </row>
    <row r="4" spans="1:10" ht="27" customHeight="1">
      <c r="A4" s="202">
        <v>3</v>
      </c>
      <c r="B4" s="97" t="s">
        <v>204</v>
      </c>
      <c r="C4" s="96"/>
      <c r="D4" s="96"/>
    </row>
    <row r="5" spans="1:10" ht="27" customHeight="1">
      <c r="A5" s="202">
        <v>4</v>
      </c>
      <c r="B5" s="98" t="s">
        <v>205</v>
      </c>
      <c r="C5" s="94"/>
      <c r="D5" s="94"/>
      <c r="E5" s="94"/>
      <c r="F5" s="94"/>
    </row>
    <row r="6" spans="1:10" ht="27" customHeight="1">
      <c r="A6" s="202">
        <v>5</v>
      </c>
      <c r="B6" s="98" t="s">
        <v>208</v>
      </c>
      <c r="C6" s="94"/>
      <c r="D6" s="94"/>
      <c r="E6" s="94"/>
      <c r="F6" s="94"/>
    </row>
    <row r="7" spans="1:10" ht="42.75" customHeight="1">
      <c r="A7" s="202">
        <v>6</v>
      </c>
      <c r="B7" s="100" t="s">
        <v>206</v>
      </c>
      <c r="C7" s="99"/>
      <c r="D7" s="99"/>
      <c r="E7" s="99"/>
    </row>
    <row r="8" spans="1:10" ht="40.5" customHeight="1">
      <c r="A8" s="202">
        <v>7</v>
      </c>
      <c r="B8" s="95" t="s">
        <v>207</v>
      </c>
      <c r="C8" s="102"/>
      <c r="D8" s="102"/>
      <c r="E8" s="102"/>
    </row>
    <row r="9" spans="1:10" ht="32.25" customHeight="1">
      <c r="A9" s="202">
        <v>8</v>
      </c>
      <c r="B9" s="106" t="s">
        <v>209</v>
      </c>
      <c r="C9" s="99"/>
      <c r="D9" s="99"/>
      <c r="E9" s="99"/>
      <c r="F9" s="99"/>
      <c r="G9" s="99"/>
      <c r="H9" s="99"/>
      <c r="I9" s="101"/>
    </row>
    <row r="10" spans="1:10" ht="33.75" customHeight="1">
      <c r="A10" s="202">
        <v>9</v>
      </c>
      <c r="B10" s="106" t="s">
        <v>210</v>
      </c>
      <c r="C10" s="99"/>
      <c r="D10" s="99"/>
      <c r="E10" s="99"/>
      <c r="F10" s="99"/>
      <c r="G10" s="99"/>
      <c r="H10" s="99"/>
      <c r="I10" s="103"/>
      <c r="J10" s="101"/>
    </row>
    <row r="11" spans="1:10" ht="66" customHeight="1">
      <c r="A11" s="202">
        <v>10</v>
      </c>
      <c r="B11" s="95" t="s">
        <v>211</v>
      </c>
      <c r="C11" s="104"/>
      <c r="D11" s="104"/>
      <c r="E11" s="104"/>
      <c r="F11" s="104"/>
      <c r="G11" s="104"/>
      <c r="H11" s="104"/>
      <c r="I11" s="105"/>
    </row>
    <row r="12" spans="1:10" ht="66" customHeight="1">
      <c r="A12" s="202">
        <v>11</v>
      </c>
      <c r="B12" s="95" t="s">
        <v>212</v>
      </c>
    </row>
    <row r="13" spans="1:10" ht="27" customHeight="1">
      <c r="A13" s="202">
        <v>12</v>
      </c>
      <c r="B13" s="95" t="s">
        <v>200</v>
      </c>
    </row>
    <row r="14" spans="1:10" ht="27" customHeight="1">
      <c r="A14" s="202">
        <v>13</v>
      </c>
      <c r="B14" s="95" t="s">
        <v>213</v>
      </c>
    </row>
    <row r="15" spans="1:10" ht="27" customHeight="1">
      <c r="A15" s="202">
        <v>14</v>
      </c>
      <c r="B15" s="40"/>
    </row>
    <row r="16" spans="1:10" ht="27" customHeight="1">
      <c r="A16" s="202">
        <v>15</v>
      </c>
      <c r="B16" s="40"/>
    </row>
    <row r="17" spans="1:2" ht="27" customHeight="1">
      <c r="A17" s="202">
        <v>16</v>
      </c>
      <c r="B17" s="40"/>
    </row>
    <row r="18" spans="1:2" ht="27" customHeight="1">
      <c r="A18" s="202">
        <v>17</v>
      </c>
      <c r="B18" s="40"/>
    </row>
    <row r="19" spans="1:2" ht="27" customHeight="1">
      <c r="A19" s="202">
        <v>18</v>
      </c>
      <c r="B19" s="40"/>
    </row>
    <row r="20" spans="1:2" ht="27" customHeight="1">
      <c r="A20" s="202">
        <v>19</v>
      </c>
      <c r="B20" s="40"/>
    </row>
    <row r="21" spans="1:2" ht="27" customHeight="1">
      <c r="A21" s="202">
        <v>20</v>
      </c>
      <c r="B21" s="40"/>
    </row>
    <row r="22" spans="1:2" ht="27" customHeight="1">
      <c r="A22" s="202">
        <v>21</v>
      </c>
      <c r="B22" s="40"/>
    </row>
    <row r="23" spans="1:2" ht="27" customHeight="1">
      <c r="A23" s="202">
        <v>22</v>
      </c>
      <c r="B23" s="40"/>
    </row>
    <row r="24" spans="1:2" ht="27" customHeight="1">
      <c r="A24" s="202">
        <v>23</v>
      </c>
      <c r="B24" s="40"/>
    </row>
    <row r="25" spans="1:2" ht="27" customHeight="1">
      <c r="A25" s="202">
        <v>24</v>
      </c>
      <c r="B25" s="40"/>
    </row>
    <row r="26" spans="1:2" ht="27" customHeight="1">
      <c r="A26" s="202">
        <v>25</v>
      </c>
      <c r="B26" s="40"/>
    </row>
    <row r="27" spans="1:2" ht="27" customHeight="1">
      <c r="A27" s="202">
        <v>26</v>
      </c>
      <c r="B27" s="40"/>
    </row>
    <row r="28" spans="1:2" ht="27" customHeight="1">
      <c r="A28" s="202">
        <v>27</v>
      </c>
      <c r="B28" s="40"/>
    </row>
    <row r="29" spans="1:2" ht="27" customHeight="1">
      <c r="A29" s="202">
        <v>28</v>
      </c>
      <c r="B29" s="40"/>
    </row>
    <row r="30" spans="1:2" ht="27" customHeight="1">
      <c r="A30" s="202">
        <v>29</v>
      </c>
      <c r="B30" s="40"/>
    </row>
    <row r="31" spans="1:2" ht="27" customHeight="1">
      <c r="A31" s="202">
        <v>30</v>
      </c>
      <c r="B31" s="40"/>
    </row>
    <row r="32" spans="1:2" ht="27" customHeight="1">
      <c r="A32" s="202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F5" sqref="F5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200" t="s">
        <v>180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63" t="s">
        <v>219</v>
      </c>
      <c r="B3" s="263"/>
      <c r="C3" s="263"/>
    </row>
    <row r="4" spans="1:10" s="7" customFormat="1" ht="64.900000000000006" customHeight="1">
      <c r="A4" s="4" t="s">
        <v>143</v>
      </c>
      <c r="B4" s="5" t="s">
        <v>144</v>
      </c>
      <c r="C4" s="6" t="s">
        <v>145</v>
      </c>
    </row>
    <row r="5" spans="1:10">
      <c r="A5" s="264" t="s">
        <v>126</v>
      </c>
      <c r="B5" s="265"/>
      <c r="C5" s="266"/>
    </row>
    <row r="6" spans="1:10">
      <c r="A6" s="239">
        <v>801</v>
      </c>
      <c r="B6" s="239" t="s">
        <v>175</v>
      </c>
      <c r="C6" s="240" t="s">
        <v>176</v>
      </c>
    </row>
    <row r="7" spans="1:10">
      <c r="A7" s="145" t="s">
        <v>369</v>
      </c>
      <c r="B7" s="146" t="s">
        <v>413</v>
      </c>
      <c r="C7" s="147" t="s">
        <v>414</v>
      </c>
    </row>
    <row r="8" spans="1:10">
      <c r="A8" s="145" t="s">
        <v>369</v>
      </c>
      <c r="B8" s="146" t="s">
        <v>415</v>
      </c>
      <c r="C8" s="147" t="s">
        <v>416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E24" sqref="E24"/>
    </sheetView>
  </sheetViews>
  <sheetFormatPr defaultRowHeight="12.75"/>
  <cols>
    <col min="1" max="1" width="25.5703125" customWidth="1"/>
  </cols>
  <sheetData>
    <row r="1" spans="1:12" ht="96.75" customHeight="1">
      <c r="A1" s="272"/>
      <c r="B1" s="272"/>
      <c r="C1" s="272"/>
      <c r="D1" s="272"/>
      <c r="E1" s="272"/>
      <c r="F1" s="272"/>
      <c r="G1" s="272"/>
      <c r="H1" s="272"/>
      <c r="I1" s="272" t="s">
        <v>181</v>
      </c>
      <c r="J1" s="272"/>
      <c r="K1" s="272"/>
      <c r="L1" s="272"/>
    </row>
    <row r="2" spans="1:12" ht="12.7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 customHeight="1">
      <c r="A3" s="272"/>
      <c r="B3" s="272"/>
      <c r="C3" s="272"/>
      <c r="D3" s="272"/>
      <c r="E3" s="272"/>
      <c r="F3" s="272"/>
      <c r="G3" s="272"/>
      <c r="H3" s="272"/>
      <c r="I3" s="273"/>
      <c r="J3" s="273"/>
      <c r="K3" s="273"/>
      <c r="L3" s="273"/>
    </row>
    <row r="4" spans="1:12" ht="27" customHeight="1">
      <c r="A4" s="268" t="s">
        <v>109</v>
      </c>
      <c r="B4" s="268"/>
      <c r="C4" s="268"/>
      <c r="D4" s="268" t="s">
        <v>119</v>
      </c>
      <c r="E4" s="268"/>
      <c r="F4" s="268"/>
      <c r="G4" s="268"/>
      <c r="H4" s="268"/>
      <c r="I4" s="268"/>
      <c r="J4" s="268"/>
      <c r="K4" s="253" t="s">
        <v>120</v>
      </c>
      <c r="L4" s="253"/>
    </row>
    <row r="5" spans="1:12">
      <c r="A5" s="274" t="s">
        <v>110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6"/>
    </row>
    <row r="6" spans="1:12" ht="27" customHeight="1">
      <c r="A6" s="268" t="s">
        <v>111</v>
      </c>
      <c r="B6" s="268"/>
      <c r="C6" s="268"/>
      <c r="D6" s="269" t="s">
        <v>409</v>
      </c>
      <c r="E6" s="270"/>
      <c r="F6" s="270"/>
      <c r="G6" s="270"/>
      <c r="H6" s="270"/>
      <c r="I6" s="270"/>
      <c r="J6" s="271"/>
      <c r="K6" s="268">
        <v>100</v>
      </c>
      <c r="L6" s="268"/>
    </row>
    <row r="7" spans="1:12">
      <c r="A7" s="268" t="s">
        <v>112</v>
      </c>
      <c r="B7" s="268"/>
      <c r="C7" s="268"/>
      <c r="D7" s="267" t="s">
        <v>113</v>
      </c>
      <c r="E7" s="267"/>
      <c r="F7" s="267"/>
      <c r="G7" s="267"/>
      <c r="H7" s="267"/>
      <c r="I7" s="267"/>
      <c r="J7" s="267"/>
      <c r="K7" s="268">
        <v>100</v>
      </c>
      <c r="L7" s="268"/>
    </row>
    <row r="8" spans="1:12">
      <c r="A8" s="277" t="s">
        <v>121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9"/>
    </row>
    <row r="9" spans="1:12" ht="25.5" customHeight="1">
      <c r="A9" s="268" t="s">
        <v>114</v>
      </c>
      <c r="B9" s="268"/>
      <c r="C9" s="268"/>
      <c r="D9" s="269" t="s">
        <v>11</v>
      </c>
      <c r="E9" s="270"/>
      <c r="F9" s="270"/>
      <c r="G9" s="270"/>
      <c r="H9" s="270"/>
      <c r="I9" s="270"/>
      <c r="J9" s="271"/>
      <c r="K9" s="268">
        <v>100</v>
      </c>
      <c r="L9" s="268"/>
    </row>
    <row r="10" spans="1:12">
      <c r="A10" s="277" t="s">
        <v>115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9"/>
    </row>
    <row r="11" spans="1:12">
      <c r="A11" s="268" t="s">
        <v>116</v>
      </c>
      <c r="B11" s="268"/>
      <c r="C11" s="268"/>
      <c r="D11" s="267" t="s">
        <v>15</v>
      </c>
      <c r="E11" s="267"/>
      <c r="F11" s="267"/>
      <c r="G11" s="267"/>
      <c r="H11" s="267"/>
      <c r="I11" s="267"/>
      <c r="J11" s="267"/>
      <c r="K11" s="268">
        <v>100</v>
      </c>
      <c r="L11" s="268"/>
    </row>
    <row r="12" spans="1:12">
      <c r="A12" s="268" t="s">
        <v>117</v>
      </c>
      <c r="B12" s="268"/>
      <c r="C12" s="268"/>
      <c r="D12" s="267" t="s">
        <v>17</v>
      </c>
      <c r="E12" s="267"/>
      <c r="F12" s="267"/>
      <c r="G12" s="267"/>
      <c r="H12" s="267"/>
      <c r="I12" s="267"/>
      <c r="J12" s="267"/>
      <c r="K12" s="268">
        <v>100</v>
      </c>
      <c r="L12" s="268"/>
    </row>
    <row r="13" spans="1:12">
      <c r="A13" s="268" t="s">
        <v>118</v>
      </c>
      <c r="B13" s="268"/>
      <c r="C13" s="268"/>
      <c r="D13" s="267" t="s">
        <v>122</v>
      </c>
      <c r="E13" s="267"/>
      <c r="F13" s="267"/>
      <c r="G13" s="267"/>
      <c r="H13" s="267"/>
      <c r="I13" s="267"/>
      <c r="J13" s="267"/>
      <c r="K13" s="268">
        <v>100</v>
      </c>
      <c r="L13" s="268"/>
    </row>
  </sheetData>
  <mergeCells count="29">
    <mergeCell ref="K4:L4"/>
    <mergeCell ref="A9:C9"/>
    <mergeCell ref="K13:L13"/>
    <mergeCell ref="A5:L5"/>
    <mergeCell ref="A8:L8"/>
    <mergeCell ref="A10:L10"/>
    <mergeCell ref="D7:J7"/>
    <mergeCell ref="K6:L6"/>
    <mergeCell ref="K7:L7"/>
    <mergeCell ref="D13:J13"/>
    <mergeCell ref="A13:C13"/>
    <mergeCell ref="K11:L11"/>
    <mergeCell ref="G1:H3"/>
    <mergeCell ref="I1:L3"/>
    <mergeCell ref="A12:C12"/>
    <mergeCell ref="A1:B3"/>
    <mergeCell ref="C1:D3"/>
    <mergeCell ref="E1:F3"/>
    <mergeCell ref="K12:L12"/>
    <mergeCell ref="D11:J11"/>
    <mergeCell ref="D12:J12"/>
    <mergeCell ref="K9:L9"/>
    <mergeCell ref="A11:C11"/>
    <mergeCell ref="A4:C4"/>
    <mergeCell ref="A6:C6"/>
    <mergeCell ref="A7:C7"/>
    <mergeCell ref="D9:J9"/>
    <mergeCell ref="D6:J6"/>
    <mergeCell ref="D4:J4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view="pageBreakPreview" topLeftCell="A23" zoomScaleSheetLayoutView="100" workbookViewId="0">
      <selection activeCell="F22" sqref="F22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customWidth="1"/>
    <col min="6" max="6" width="18.85546875" style="16" customWidth="1"/>
    <col min="7" max="7" width="13.7109375" hidden="1" customWidth="1"/>
  </cols>
  <sheetData>
    <row r="1" spans="1:8" s="8" customFormat="1" ht="80.25" customHeight="1">
      <c r="B1" s="11"/>
      <c r="C1" s="272" t="s">
        <v>182</v>
      </c>
      <c r="D1" s="272"/>
      <c r="E1" s="272"/>
      <c r="F1" s="272"/>
    </row>
    <row r="2" spans="1:8" s="45" customFormat="1" ht="47.25" customHeight="1">
      <c r="A2" s="280" t="s">
        <v>183</v>
      </c>
      <c r="B2" s="281"/>
      <c r="C2" s="281"/>
      <c r="D2" s="281"/>
      <c r="E2" s="281"/>
      <c r="F2" s="281"/>
    </row>
    <row r="3" spans="1:8" s="8" customFormat="1" ht="15.75">
      <c r="A3" s="12"/>
      <c r="B3" s="13"/>
      <c r="C3" s="14"/>
      <c r="D3" s="14"/>
      <c r="E3" s="14"/>
      <c r="F3" s="107" t="s">
        <v>346</v>
      </c>
    </row>
    <row r="4" spans="1:8" s="45" customFormat="1" ht="25.5">
      <c r="A4" s="62" t="s">
        <v>150</v>
      </c>
      <c r="B4" s="62" t="s">
        <v>151</v>
      </c>
      <c r="C4" s="62" t="s">
        <v>147</v>
      </c>
      <c r="D4" s="62" t="s">
        <v>170</v>
      </c>
      <c r="E4" s="62" t="s">
        <v>171</v>
      </c>
      <c r="F4" s="108" t="s">
        <v>184</v>
      </c>
      <c r="G4" s="63" t="s">
        <v>399</v>
      </c>
      <c r="H4" s="8"/>
    </row>
    <row r="5" spans="1:8" s="15" customFormat="1" ht="15.75">
      <c r="A5" s="64">
        <v>1</v>
      </c>
      <c r="B5" s="64">
        <v>2</v>
      </c>
      <c r="C5" s="64">
        <v>3</v>
      </c>
      <c r="D5" s="64"/>
      <c r="E5" s="64"/>
      <c r="F5" s="64">
        <v>4</v>
      </c>
      <c r="G5" s="65"/>
      <c r="H5" s="8"/>
    </row>
    <row r="6" spans="1:8" s="45" customFormat="1" ht="18.75">
      <c r="A6" s="122" t="s">
        <v>402</v>
      </c>
      <c r="B6" s="203" t="s">
        <v>153</v>
      </c>
      <c r="C6" s="204" t="s">
        <v>154</v>
      </c>
      <c r="D6" s="205">
        <f>D7+D16</f>
        <v>116.9</v>
      </c>
      <c r="E6" s="205">
        <f>F6-D6</f>
        <v>133.30000000000001</v>
      </c>
      <c r="F6" s="205">
        <f>F7+F16</f>
        <v>250.20000000000002</v>
      </c>
      <c r="G6" s="62">
        <f>G7+G16</f>
        <v>425.9</v>
      </c>
      <c r="H6" s="8"/>
    </row>
    <row r="7" spans="1:8" s="45" customFormat="1" ht="18.75">
      <c r="A7" s="206"/>
      <c r="B7" s="203"/>
      <c r="C7" s="124" t="s">
        <v>155</v>
      </c>
      <c r="D7" s="205">
        <f>D8+D9+D10+D12</f>
        <v>91.2</v>
      </c>
      <c r="E7" s="205">
        <f t="shared" ref="E7:E33" si="0">F7-D7</f>
        <v>107.2</v>
      </c>
      <c r="F7" s="205">
        <f>F8+F9+F10+F12</f>
        <v>198.4</v>
      </c>
      <c r="G7" s="62">
        <f>G8+G11+G13+G14+G9</f>
        <v>389.9</v>
      </c>
      <c r="H7" s="8"/>
    </row>
    <row r="8" spans="1:8" s="45" customFormat="1" ht="18.75">
      <c r="A8" s="207">
        <v>182</v>
      </c>
      <c r="B8" s="208" t="s">
        <v>156</v>
      </c>
      <c r="C8" s="124" t="s">
        <v>157</v>
      </c>
      <c r="D8" s="209">
        <v>42</v>
      </c>
      <c r="E8" s="205">
        <f t="shared" si="0"/>
        <v>18</v>
      </c>
      <c r="F8" s="209">
        <v>60</v>
      </c>
      <c r="G8" s="65">
        <v>125</v>
      </c>
      <c r="H8" s="8"/>
    </row>
    <row r="9" spans="1:8" s="45" customFormat="1" ht="25.5" hidden="1">
      <c r="A9" s="207">
        <v>100</v>
      </c>
      <c r="B9" s="208" t="s">
        <v>353</v>
      </c>
      <c r="C9" s="124" t="s">
        <v>158</v>
      </c>
      <c r="D9" s="209"/>
      <c r="E9" s="205">
        <f t="shared" si="0"/>
        <v>0</v>
      </c>
      <c r="F9" s="209"/>
      <c r="G9" s="65">
        <v>227.9</v>
      </c>
      <c r="H9" s="8"/>
    </row>
    <row r="10" spans="1:8" s="46" customFormat="1" ht="18.75">
      <c r="A10" s="203">
        <v>182</v>
      </c>
      <c r="B10" s="203" t="s">
        <v>159</v>
      </c>
      <c r="C10" s="204" t="s">
        <v>160</v>
      </c>
      <c r="D10" s="205">
        <f>D11</f>
        <v>1</v>
      </c>
      <c r="E10" s="205">
        <f t="shared" si="0"/>
        <v>-0.6</v>
      </c>
      <c r="F10" s="205">
        <f>F11</f>
        <v>0.4</v>
      </c>
      <c r="G10" s="62">
        <f>G11</f>
        <v>4</v>
      </c>
      <c r="H10" s="67"/>
    </row>
    <row r="11" spans="1:8" s="45" customFormat="1" ht="18.75">
      <c r="A11" s="203">
        <v>182</v>
      </c>
      <c r="B11" s="207" t="s">
        <v>161</v>
      </c>
      <c r="C11" s="124" t="s">
        <v>162</v>
      </c>
      <c r="D11" s="209">
        <v>1</v>
      </c>
      <c r="E11" s="205">
        <f t="shared" si="0"/>
        <v>-0.6</v>
      </c>
      <c r="F11" s="209">
        <v>0.4</v>
      </c>
      <c r="G11" s="65">
        <v>4</v>
      </c>
      <c r="H11" s="8"/>
    </row>
    <row r="12" spans="1:8" s="46" customFormat="1" ht="18.75">
      <c r="A12" s="203">
        <v>182</v>
      </c>
      <c r="B12" s="203" t="s">
        <v>163</v>
      </c>
      <c r="C12" s="204" t="s">
        <v>164</v>
      </c>
      <c r="D12" s="205">
        <f>D13+D14</f>
        <v>48.2</v>
      </c>
      <c r="E12" s="205">
        <f t="shared" si="0"/>
        <v>89.8</v>
      </c>
      <c r="F12" s="205">
        <f>F13+F14</f>
        <v>138</v>
      </c>
      <c r="G12" s="62">
        <f>G13+G14</f>
        <v>33</v>
      </c>
      <c r="H12" s="67"/>
    </row>
    <row r="13" spans="1:8" s="46" customFormat="1" ht="18.75">
      <c r="A13" s="203">
        <v>182</v>
      </c>
      <c r="B13" s="207" t="s">
        <v>347</v>
      </c>
      <c r="C13" s="124" t="s">
        <v>400</v>
      </c>
      <c r="D13" s="205">
        <v>14.5</v>
      </c>
      <c r="E13" s="205">
        <f t="shared" si="0"/>
        <v>17.5</v>
      </c>
      <c r="F13" s="205">
        <v>32</v>
      </c>
      <c r="G13" s="68">
        <v>8</v>
      </c>
      <c r="H13" s="67"/>
    </row>
    <row r="14" spans="1:8" s="45" customFormat="1" ht="18.75">
      <c r="A14" s="203">
        <v>182</v>
      </c>
      <c r="B14" s="207" t="s">
        <v>348</v>
      </c>
      <c r="C14" s="124" t="s">
        <v>401</v>
      </c>
      <c r="D14" s="209">
        <v>33.700000000000003</v>
      </c>
      <c r="E14" s="205">
        <f t="shared" si="0"/>
        <v>72.3</v>
      </c>
      <c r="F14" s="209">
        <v>106</v>
      </c>
      <c r="G14" s="65">
        <v>25</v>
      </c>
      <c r="H14" s="8"/>
    </row>
    <row r="15" spans="1:8" s="46" customFormat="1" ht="18.75">
      <c r="A15" s="122" t="s">
        <v>402</v>
      </c>
      <c r="B15" s="203" t="s">
        <v>165</v>
      </c>
      <c r="C15" s="204" t="s">
        <v>166</v>
      </c>
      <c r="D15" s="205"/>
      <c r="E15" s="205">
        <f t="shared" si="0"/>
        <v>0</v>
      </c>
      <c r="F15" s="205"/>
      <c r="G15" s="68"/>
      <c r="H15" s="67"/>
    </row>
    <row r="16" spans="1:8" s="45" customFormat="1" ht="18.75">
      <c r="A16" s="210"/>
      <c r="B16" s="207"/>
      <c r="C16" s="124" t="s">
        <v>169</v>
      </c>
      <c r="D16" s="205">
        <f>D21+D24</f>
        <v>25.7</v>
      </c>
      <c r="E16" s="205">
        <f t="shared" si="0"/>
        <v>26.100000000000005</v>
      </c>
      <c r="F16" s="205">
        <f>F21+F24+F22</f>
        <v>51.800000000000004</v>
      </c>
      <c r="G16" s="62">
        <f>G17+G20+G23</f>
        <v>36</v>
      </c>
      <c r="H16" s="8"/>
    </row>
    <row r="17" spans="1:8" s="46" customFormat="1" ht="25.5">
      <c r="A17" s="122" t="s">
        <v>405</v>
      </c>
      <c r="B17" s="203" t="s">
        <v>223</v>
      </c>
      <c r="C17" s="204" t="s">
        <v>224</v>
      </c>
      <c r="D17" s="205">
        <v>0</v>
      </c>
      <c r="E17" s="205">
        <f t="shared" si="0"/>
        <v>0</v>
      </c>
      <c r="F17" s="205">
        <v>0</v>
      </c>
      <c r="G17" s="68">
        <v>18.5</v>
      </c>
      <c r="H17" s="67"/>
    </row>
    <row r="18" spans="1:8" s="46" customFormat="1" ht="63.75">
      <c r="A18" s="122" t="s">
        <v>405</v>
      </c>
      <c r="B18" s="211" t="s">
        <v>403</v>
      </c>
      <c r="C18" s="212" t="s">
        <v>404</v>
      </c>
      <c r="D18" s="205">
        <v>0</v>
      </c>
      <c r="E18" s="205">
        <f t="shared" si="0"/>
        <v>0</v>
      </c>
      <c r="F18" s="205">
        <v>0</v>
      </c>
      <c r="G18" s="68">
        <v>18.5</v>
      </c>
      <c r="H18" s="67"/>
    </row>
    <row r="19" spans="1:8" s="46" customFormat="1" ht="63.75">
      <c r="A19" s="122" t="s">
        <v>405</v>
      </c>
      <c r="B19" s="211" t="s">
        <v>406</v>
      </c>
      <c r="C19" s="212" t="s">
        <v>407</v>
      </c>
      <c r="D19" s="205">
        <v>0</v>
      </c>
      <c r="E19" s="205">
        <f t="shared" si="0"/>
        <v>0</v>
      </c>
      <c r="F19" s="205">
        <v>0</v>
      </c>
      <c r="G19" s="68">
        <v>18.5</v>
      </c>
      <c r="H19" s="67"/>
    </row>
    <row r="20" spans="1:8" s="46" customFormat="1" ht="25.5">
      <c r="A20" s="203">
        <v>801</v>
      </c>
      <c r="B20" s="203" t="s">
        <v>225</v>
      </c>
      <c r="C20" s="213" t="s">
        <v>226</v>
      </c>
      <c r="D20" s="205">
        <v>0</v>
      </c>
      <c r="E20" s="205">
        <f t="shared" si="0"/>
        <v>0</v>
      </c>
      <c r="F20" s="205">
        <v>0</v>
      </c>
      <c r="G20" s="68">
        <v>9.5</v>
      </c>
      <c r="H20" s="67"/>
    </row>
    <row r="21" spans="1:8" s="46" customFormat="1" ht="25.5">
      <c r="A21" s="122" t="s">
        <v>369</v>
      </c>
      <c r="B21" s="207" t="s">
        <v>408</v>
      </c>
      <c r="C21" s="214" t="s">
        <v>409</v>
      </c>
      <c r="D21" s="205">
        <v>15.5</v>
      </c>
      <c r="E21" s="205">
        <f t="shared" si="0"/>
        <v>1.3000000000000007</v>
      </c>
      <c r="F21" s="205">
        <v>16.8</v>
      </c>
      <c r="G21" s="68">
        <v>9.5</v>
      </c>
      <c r="H21" s="67"/>
    </row>
    <row r="22" spans="1:8" s="46" customFormat="1" ht="25.5">
      <c r="A22" s="122" t="s">
        <v>369</v>
      </c>
      <c r="B22" s="207" t="s">
        <v>424</v>
      </c>
      <c r="C22" s="214" t="s">
        <v>214</v>
      </c>
      <c r="D22" s="205"/>
      <c r="E22" s="205"/>
      <c r="F22" s="205">
        <v>24.6</v>
      </c>
      <c r="G22" s="68"/>
      <c r="H22" s="67"/>
    </row>
    <row r="23" spans="1:8" s="46" customFormat="1" ht="18.75">
      <c r="A23" s="122" t="s">
        <v>369</v>
      </c>
      <c r="B23" s="203" t="s">
        <v>349</v>
      </c>
      <c r="C23" s="204" t="s">
        <v>350</v>
      </c>
      <c r="D23" s="205">
        <v>0</v>
      </c>
      <c r="E23" s="205">
        <f t="shared" si="0"/>
        <v>0</v>
      </c>
      <c r="F23" s="205">
        <v>0</v>
      </c>
      <c r="G23" s="68">
        <v>8</v>
      </c>
      <c r="H23" s="67"/>
    </row>
    <row r="24" spans="1:8" s="46" customFormat="1" ht="25.5">
      <c r="A24" s="122" t="s">
        <v>369</v>
      </c>
      <c r="B24" s="208" t="s">
        <v>410</v>
      </c>
      <c r="C24" s="215" t="s">
        <v>411</v>
      </c>
      <c r="D24" s="205">
        <v>10.199999999999999</v>
      </c>
      <c r="E24" s="205">
        <f t="shared" si="0"/>
        <v>0.20000000000000107</v>
      </c>
      <c r="F24" s="205">
        <v>10.4</v>
      </c>
      <c r="G24" s="68">
        <v>8</v>
      </c>
      <c r="H24" s="67"/>
    </row>
    <row r="25" spans="1:8" s="47" customFormat="1" ht="18.75">
      <c r="A25" s="122" t="s">
        <v>369</v>
      </c>
      <c r="B25" s="203" t="s">
        <v>227</v>
      </c>
      <c r="C25" s="204" t="s">
        <v>228</v>
      </c>
      <c r="D25" s="205">
        <f>D26</f>
        <v>3918.7999999999997</v>
      </c>
      <c r="E25" s="205">
        <f t="shared" si="0"/>
        <v>1557.2600000000007</v>
      </c>
      <c r="F25" s="205">
        <f>F26</f>
        <v>5476.06</v>
      </c>
      <c r="G25" s="69">
        <v>3209.6</v>
      </c>
      <c r="H25" s="70"/>
    </row>
    <row r="26" spans="1:8" s="48" customFormat="1" ht="25.5">
      <c r="A26" s="122" t="s">
        <v>369</v>
      </c>
      <c r="B26" s="203" t="s">
        <v>229</v>
      </c>
      <c r="C26" s="204" t="s">
        <v>230</v>
      </c>
      <c r="D26" s="205">
        <f>D27+D29+D30+D31</f>
        <v>3918.7999999999997</v>
      </c>
      <c r="E26" s="205">
        <f t="shared" si="0"/>
        <v>1557.2600000000007</v>
      </c>
      <c r="F26" s="205">
        <f>F27+F29+F30+F31</f>
        <v>5476.06</v>
      </c>
      <c r="G26" s="62">
        <f>G27+G29+G30+G31</f>
        <v>3209.6</v>
      </c>
      <c r="H26" s="71"/>
    </row>
    <row r="27" spans="1:8" s="48" customFormat="1" ht="25.5">
      <c r="A27" s="122" t="s">
        <v>369</v>
      </c>
      <c r="B27" s="207" t="s">
        <v>229</v>
      </c>
      <c r="C27" s="124" t="s">
        <v>230</v>
      </c>
      <c r="D27" s="205">
        <f>D28</f>
        <v>2640.1</v>
      </c>
      <c r="E27" s="205">
        <f t="shared" si="0"/>
        <v>-236.29999999999973</v>
      </c>
      <c r="F27" s="205">
        <f>F28</f>
        <v>2403.8000000000002</v>
      </c>
      <c r="G27" s="72">
        <f>G28</f>
        <v>3142.7</v>
      </c>
      <c r="H27" s="71"/>
    </row>
    <row r="28" spans="1:8" s="48" customFormat="1" ht="25.5">
      <c r="A28" s="122" t="s">
        <v>369</v>
      </c>
      <c r="B28" s="207" t="s">
        <v>354</v>
      </c>
      <c r="C28" s="124" t="s">
        <v>355</v>
      </c>
      <c r="D28" s="205">
        <v>2640.1</v>
      </c>
      <c r="E28" s="205">
        <f t="shared" si="0"/>
        <v>-236.29999999999973</v>
      </c>
      <c r="F28" s="205">
        <v>2403.8000000000002</v>
      </c>
      <c r="G28" s="72">
        <v>3142.7</v>
      </c>
      <c r="H28" s="71"/>
    </row>
    <row r="29" spans="1:8" s="48" customFormat="1" ht="25.5">
      <c r="A29" s="122" t="s">
        <v>369</v>
      </c>
      <c r="B29" s="207" t="s">
        <v>356</v>
      </c>
      <c r="C29" s="124" t="s">
        <v>357</v>
      </c>
      <c r="D29" s="216"/>
      <c r="E29" s="205">
        <f t="shared" si="0"/>
        <v>0</v>
      </c>
      <c r="F29" s="216"/>
      <c r="G29" s="72"/>
      <c r="H29" s="71"/>
    </row>
    <row r="30" spans="1:8" s="48" customFormat="1" ht="25.5">
      <c r="A30" s="122" t="s">
        <v>369</v>
      </c>
      <c r="B30" s="207" t="s">
        <v>358</v>
      </c>
      <c r="C30" s="124" t="s">
        <v>359</v>
      </c>
      <c r="D30" s="205">
        <v>76.7</v>
      </c>
      <c r="E30" s="205">
        <f t="shared" si="0"/>
        <v>60.8</v>
      </c>
      <c r="F30" s="205">
        <v>137.5</v>
      </c>
      <c r="G30" s="72">
        <v>66.900000000000006</v>
      </c>
      <c r="H30" s="71"/>
    </row>
    <row r="31" spans="1:8" s="48" customFormat="1" ht="18.75">
      <c r="A31" s="122" t="s">
        <v>369</v>
      </c>
      <c r="B31" s="207" t="s">
        <v>360</v>
      </c>
      <c r="C31" s="124" t="s">
        <v>361</v>
      </c>
      <c r="D31" s="205">
        <v>1202</v>
      </c>
      <c r="E31" s="205">
        <f t="shared" si="0"/>
        <v>1732.7600000000002</v>
      </c>
      <c r="F31" s="205">
        <v>2934.76</v>
      </c>
      <c r="G31" s="72"/>
      <c r="H31" s="71"/>
    </row>
    <row r="32" spans="1:8" s="45" customFormat="1" ht="18.75">
      <c r="A32" s="122" t="s">
        <v>369</v>
      </c>
      <c r="B32" s="207" t="s">
        <v>351</v>
      </c>
      <c r="C32" s="124" t="s">
        <v>352</v>
      </c>
      <c r="D32" s="209"/>
      <c r="E32" s="205">
        <f t="shared" si="0"/>
        <v>0</v>
      </c>
      <c r="F32" s="209"/>
      <c r="G32" s="65"/>
      <c r="H32" s="8"/>
    </row>
    <row r="33" spans="1:8" s="45" customFormat="1" ht="18.75">
      <c r="A33" s="203"/>
      <c r="B33" s="203"/>
      <c r="C33" s="204" t="s">
        <v>231</v>
      </c>
      <c r="D33" s="205">
        <f>D6+D26</f>
        <v>4035.7</v>
      </c>
      <c r="E33" s="205">
        <f t="shared" si="0"/>
        <v>1690.5600000000004</v>
      </c>
      <c r="F33" s="205">
        <f>F6+F26</f>
        <v>5726.26</v>
      </c>
      <c r="G33" s="62">
        <f>G6+G26</f>
        <v>3635.5</v>
      </c>
      <c r="H33" s="8"/>
    </row>
    <row r="34" spans="1:8" s="45" customFormat="1" ht="18.75" customHeight="1">
      <c r="A34" s="284"/>
      <c r="B34" s="285"/>
      <c r="C34" s="285"/>
      <c r="D34" s="285"/>
      <c r="E34" s="285"/>
      <c r="F34" s="285"/>
    </row>
    <row r="35" spans="1:8" s="39" customFormat="1" ht="39.75" customHeight="1">
      <c r="A35" s="283"/>
      <c r="B35" s="283"/>
      <c r="C35" s="283"/>
      <c r="D35" s="283"/>
      <c r="E35" s="283"/>
      <c r="F35" s="283"/>
      <c r="G35" s="60"/>
    </row>
    <row r="36" spans="1:8" s="39" customFormat="1" ht="33.6" customHeight="1">
      <c r="A36" s="282"/>
      <c r="B36" s="282"/>
      <c r="C36" s="282"/>
      <c r="D36" s="237"/>
      <c r="E36" s="237"/>
      <c r="F36" s="149"/>
    </row>
    <row r="37" spans="1:8" s="39" customFormat="1" ht="18">
      <c r="A37" s="50"/>
      <c r="B37" s="51"/>
      <c r="C37" s="51"/>
      <c r="D37" s="51"/>
      <c r="E37" s="51"/>
      <c r="F37" s="49"/>
    </row>
    <row r="38" spans="1:8" ht="12.75" customHeight="1">
      <c r="A38" s="18"/>
      <c r="B38" s="20"/>
      <c r="C38" s="19"/>
      <c r="D38" s="19"/>
      <c r="E38" s="19"/>
      <c r="F38" s="17"/>
    </row>
    <row r="39" spans="1:8" ht="12.75" customHeight="1">
      <c r="A39" s="18"/>
      <c r="B39" s="19"/>
      <c r="C39" s="19"/>
      <c r="D39" s="19"/>
      <c r="E39" s="19"/>
      <c r="F39" s="17"/>
    </row>
    <row r="40" spans="1:8" ht="12.75" customHeight="1">
      <c r="A40" s="18"/>
      <c r="B40" s="20"/>
      <c r="C40" s="19"/>
      <c r="D40" s="19"/>
      <c r="E40" s="19"/>
      <c r="F40" s="17"/>
    </row>
    <row r="41" spans="1:8">
      <c r="A41" s="18"/>
      <c r="B41" s="19"/>
      <c r="C41" s="19"/>
      <c r="D41" s="19"/>
      <c r="E41" s="19"/>
      <c r="F41" s="17"/>
    </row>
    <row r="42" spans="1:8" ht="26.25" customHeight="1">
      <c r="A42" s="18"/>
      <c r="B42" s="21"/>
      <c r="C42" s="21"/>
      <c r="D42" s="21"/>
      <c r="E42" s="21"/>
      <c r="F42" s="21"/>
    </row>
    <row r="43" spans="1:8">
      <c r="A43" s="18"/>
    </row>
  </sheetData>
  <mergeCells count="5">
    <mergeCell ref="C1:F1"/>
    <mergeCell ref="A2:F2"/>
    <mergeCell ref="A36:C36"/>
    <mergeCell ref="A35:F35"/>
    <mergeCell ref="A34:F34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topLeftCell="A23" workbookViewId="0">
      <selection activeCell="O22" sqref="O22"/>
    </sheetView>
  </sheetViews>
  <sheetFormatPr defaultRowHeight="12.75"/>
  <cols>
    <col min="1" max="1" width="11.5703125" customWidth="1"/>
    <col min="2" max="2" width="30" style="16" customWidth="1"/>
    <col min="3" max="3" width="47.140625" style="22" customWidth="1"/>
    <col min="4" max="4" width="13" style="22" hidden="1" customWidth="1"/>
    <col min="5" max="5" width="14" style="22" customWidth="1"/>
    <col min="6" max="6" width="12.570312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89.25" customHeight="1">
      <c r="B1" s="11"/>
      <c r="C1" s="272" t="s">
        <v>185</v>
      </c>
      <c r="D1" s="272"/>
      <c r="E1" s="272"/>
      <c r="F1" s="272"/>
      <c r="G1" s="272"/>
    </row>
    <row r="2" spans="1:8" s="45" customFormat="1" ht="43.5" customHeight="1">
      <c r="A2" s="280" t="s">
        <v>186</v>
      </c>
      <c r="B2" s="245"/>
      <c r="C2" s="245"/>
      <c r="D2" s="245"/>
      <c r="E2" s="245"/>
      <c r="F2" s="245"/>
    </row>
    <row r="3" spans="1:8" s="8" customFormat="1" ht="15.75">
      <c r="A3" s="12"/>
      <c r="B3" s="13"/>
      <c r="C3" s="14"/>
      <c r="D3" s="14"/>
      <c r="E3" s="14"/>
      <c r="F3" s="289" t="s">
        <v>346</v>
      </c>
      <c r="G3" s="289"/>
    </row>
    <row r="4" spans="1:8" s="45" customFormat="1" ht="62.45" customHeight="1">
      <c r="A4" s="286" t="s">
        <v>150</v>
      </c>
      <c r="B4" s="286" t="s">
        <v>151</v>
      </c>
      <c r="C4" s="286" t="s">
        <v>147</v>
      </c>
      <c r="D4" s="286" t="s">
        <v>172</v>
      </c>
      <c r="E4" s="286" t="s">
        <v>171</v>
      </c>
      <c r="F4" s="288" t="s">
        <v>127</v>
      </c>
      <c r="G4" s="288" t="s">
        <v>187</v>
      </c>
      <c r="H4" s="63" t="s">
        <v>399</v>
      </c>
    </row>
    <row r="5" spans="1:8" s="45" customFormat="1" ht="18.75">
      <c r="A5" s="287"/>
      <c r="B5" s="287"/>
      <c r="C5" s="287"/>
      <c r="D5" s="287"/>
      <c r="E5" s="287"/>
      <c r="F5" s="288"/>
      <c r="G5" s="288"/>
      <c r="H5" s="74" t="s">
        <v>142</v>
      </c>
    </row>
    <row r="6" spans="1:8" s="45" customFormat="1" ht="18.75">
      <c r="A6" s="122" t="s">
        <v>402</v>
      </c>
      <c r="B6" s="203" t="s">
        <v>153</v>
      </c>
      <c r="C6" s="204" t="s">
        <v>154</v>
      </c>
      <c r="D6" s="205">
        <f>D7+D17</f>
        <v>116.9</v>
      </c>
      <c r="E6" s="209">
        <f>F6-D6</f>
        <v>145.20000000000002</v>
      </c>
      <c r="F6" s="205">
        <f>F7+F17</f>
        <v>262.10000000000002</v>
      </c>
      <c r="G6" s="205">
        <f>G7+G17</f>
        <v>274.5</v>
      </c>
      <c r="H6" s="65">
        <f>H7+H17</f>
        <v>427.4</v>
      </c>
    </row>
    <row r="7" spans="1:8" s="45" customFormat="1" ht="18.75">
      <c r="A7" s="206"/>
      <c r="B7" s="203"/>
      <c r="C7" s="124" t="s">
        <v>155</v>
      </c>
      <c r="D7" s="203">
        <f>D8+D9+D10+D12</f>
        <v>91.2</v>
      </c>
      <c r="E7" s="209">
        <f t="shared" ref="E7:E32" si="0">F7-D7</f>
        <v>117.10000000000001</v>
      </c>
      <c r="F7" s="203">
        <f>F8+F9+F10+F12</f>
        <v>208.3</v>
      </c>
      <c r="G7" s="203">
        <f>G8+G9+G10+G12</f>
        <v>218.60000000000002</v>
      </c>
      <c r="H7" s="65">
        <f>H8+H10+H12+H9</f>
        <v>391.4</v>
      </c>
    </row>
    <row r="8" spans="1:8" s="45" customFormat="1" ht="18.75">
      <c r="A8" s="207">
        <v>182</v>
      </c>
      <c r="B8" s="208" t="s">
        <v>156</v>
      </c>
      <c r="C8" s="124" t="s">
        <v>157</v>
      </c>
      <c r="D8" s="207">
        <v>42</v>
      </c>
      <c r="E8" s="209">
        <f t="shared" si="0"/>
        <v>21</v>
      </c>
      <c r="F8" s="207">
        <v>63</v>
      </c>
      <c r="G8" s="207">
        <v>66.099999999999994</v>
      </c>
      <c r="H8" s="65">
        <v>125</v>
      </c>
    </row>
    <row r="9" spans="1:8" s="45" customFormat="1" ht="25.5" hidden="1">
      <c r="A9" s="207">
        <v>182</v>
      </c>
      <c r="B9" s="208" t="s">
        <v>353</v>
      </c>
      <c r="C9" s="124" t="s">
        <v>158</v>
      </c>
      <c r="D9" s="207"/>
      <c r="E9" s="209">
        <f t="shared" si="0"/>
        <v>0</v>
      </c>
      <c r="F9" s="207"/>
      <c r="G9" s="207"/>
      <c r="H9" s="65">
        <v>227.9</v>
      </c>
    </row>
    <row r="10" spans="1:8" s="46" customFormat="1" ht="21" customHeight="1">
      <c r="A10" s="203">
        <v>182</v>
      </c>
      <c r="B10" s="203" t="s">
        <v>159</v>
      </c>
      <c r="C10" s="204" t="s">
        <v>160</v>
      </c>
      <c r="D10" s="203">
        <f>D11</f>
        <v>1</v>
      </c>
      <c r="E10" s="209">
        <f t="shared" si="0"/>
        <v>-0.6</v>
      </c>
      <c r="F10" s="203">
        <f>F11</f>
        <v>0.4</v>
      </c>
      <c r="G10" s="203">
        <f>G11</f>
        <v>0.4</v>
      </c>
      <c r="H10" s="68">
        <f>H11</f>
        <v>4</v>
      </c>
    </row>
    <row r="11" spans="1:8" s="45" customFormat="1" ht="21" customHeight="1">
      <c r="A11" s="207">
        <v>182</v>
      </c>
      <c r="B11" s="207" t="s">
        <v>161</v>
      </c>
      <c r="C11" s="124" t="s">
        <v>162</v>
      </c>
      <c r="D11" s="207">
        <v>1</v>
      </c>
      <c r="E11" s="209">
        <f t="shared" si="0"/>
        <v>-0.6</v>
      </c>
      <c r="F11" s="207">
        <v>0.4</v>
      </c>
      <c r="G11" s="207">
        <v>0.4</v>
      </c>
      <c r="H11" s="65">
        <v>4</v>
      </c>
    </row>
    <row r="12" spans="1:8" s="46" customFormat="1" ht="21" customHeight="1">
      <c r="A12" s="203">
        <v>182</v>
      </c>
      <c r="B12" s="203" t="s">
        <v>163</v>
      </c>
      <c r="C12" s="204" t="s">
        <v>164</v>
      </c>
      <c r="D12" s="203">
        <f>D13+D14</f>
        <v>48.2</v>
      </c>
      <c r="E12" s="209">
        <f t="shared" si="0"/>
        <v>96.7</v>
      </c>
      <c r="F12" s="203">
        <f>F13+F14</f>
        <v>144.9</v>
      </c>
      <c r="G12" s="203">
        <f>G13+G14</f>
        <v>152.10000000000002</v>
      </c>
      <c r="H12" s="68">
        <f>H13+H14</f>
        <v>34.5</v>
      </c>
    </row>
    <row r="13" spans="1:8" s="46" customFormat="1" ht="21" customHeight="1">
      <c r="A13" s="203">
        <v>182</v>
      </c>
      <c r="B13" s="207" t="s">
        <v>347</v>
      </c>
      <c r="C13" s="124" t="s">
        <v>400</v>
      </c>
      <c r="D13" s="203">
        <v>14.5</v>
      </c>
      <c r="E13" s="209">
        <f t="shared" si="0"/>
        <v>19.100000000000001</v>
      </c>
      <c r="F13" s="203">
        <v>33.6</v>
      </c>
      <c r="G13" s="203">
        <v>35.200000000000003</v>
      </c>
      <c r="H13" s="68">
        <v>8.5</v>
      </c>
    </row>
    <row r="14" spans="1:8" s="45" customFormat="1" ht="21" customHeight="1">
      <c r="A14" s="207">
        <v>182</v>
      </c>
      <c r="B14" s="207" t="s">
        <v>348</v>
      </c>
      <c r="C14" s="124" t="s">
        <v>401</v>
      </c>
      <c r="D14" s="207">
        <v>33.700000000000003</v>
      </c>
      <c r="E14" s="209">
        <f t="shared" si="0"/>
        <v>77.599999999999994</v>
      </c>
      <c r="F14" s="207">
        <v>111.3</v>
      </c>
      <c r="G14" s="207">
        <v>116.9</v>
      </c>
      <c r="H14" s="65">
        <v>26</v>
      </c>
    </row>
    <row r="15" spans="1:8" s="45" customFormat="1" ht="21" customHeight="1">
      <c r="A15" s="207"/>
      <c r="B15" s="203" t="s">
        <v>165</v>
      </c>
      <c r="C15" s="204" t="s">
        <v>166</v>
      </c>
      <c r="D15" s="203"/>
      <c r="E15" s="209">
        <f t="shared" si="0"/>
        <v>0</v>
      </c>
      <c r="F15" s="203"/>
      <c r="G15" s="203"/>
      <c r="H15" s="65"/>
    </row>
    <row r="16" spans="1:8" s="45" customFormat="1" ht="25.5">
      <c r="A16" s="207">
        <v>801</v>
      </c>
      <c r="B16" s="203" t="s">
        <v>167</v>
      </c>
      <c r="C16" s="204" t="s">
        <v>168</v>
      </c>
      <c r="D16" s="207"/>
      <c r="E16" s="209">
        <f t="shared" si="0"/>
        <v>0</v>
      </c>
      <c r="F16" s="207"/>
      <c r="G16" s="207"/>
      <c r="H16" s="65"/>
    </row>
    <row r="17" spans="1:8" s="45" customFormat="1" ht="18.75">
      <c r="A17" s="207">
        <v>0</v>
      </c>
      <c r="B17" s="207"/>
      <c r="C17" s="124" t="s">
        <v>169</v>
      </c>
      <c r="D17" s="207">
        <f>D21+D22</f>
        <v>25.7</v>
      </c>
      <c r="E17" s="209">
        <f t="shared" si="0"/>
        <v>28.099999999999998</v>
      </c>
      <c r="F17" s="207">
        <f>F21+F22</f>
        <v>53.8</v>
      </c>
      <c r="G17" s="207">
        <f>G18+G21+G22</f>
        <v>55.9</v>
      </c>
      <c r="H17" s="65">
        <f>H18+H21+H22</f>
        <v>36</v>
      </c>
    </row>
    <row r="18" spans="1:8" s="46" customFormat="1" ht="58.5" customHeight="1">
      <c r="A18" s="122" t="s">
        <v>405</v>
      </c>
      <c r="B18" s="203" t="s">
        <v>223</v>
      </c>
      <c r="C18" s="204" t="s">
        <v>224</v>
      </c>
      <c r="D18" s="203">
        <v>0</v>
      </c>
      <c r="E18" s="209">
        <f t="shared" si="0"/>
        <v>0</v>
      </c>
      <c r="F18" s="203">
        <v>0</v>
      </c>
      <c r="G18" s="203">
        <v>0</v>
      </c>
      <c r="H18" s="68">
        <v>18.5</v>
      </c>
    </row>
    <row r="19" spans="1:8" s="46" customFormat="1" ht="65.25" customHeight="1">
      <c r="A19" s="122" t="s">
        <v>405</v>
      </c>
      <c r="B19" s="211" t="s">
        <v>403</v>
      </c>
      <c r="C19" s="212" t="s">
        <v>404</v>
      </c>
      <c r="D19" s="203">
        <v>0</v>
      </c>
      <c r="E19" s="209">
        <f t="shared" si="0"/>
        <v>0</v>
      </c>
      <c r="F19" s="203">
        <v>0</v>
      </c>
      <c r="G19" s="203">
        <v>0</v>
      </c>
      <c r="H19" s="68">
        <v>18.5</v>
      </c>
    </row>
    <row r="20" spans="1:8" s="46" customFormat="1" ht="66" customHeight="1">
      <c r="A20" s="122" t="s">
        <v>405</v>
      </c>
      <c r="B20" s="211" t="s">
        <v>406</v>
      </c>
      <c r="C20" s="212" t="s">
        <v>407</v>
      </c>
      <c r="D20" s="203">
        <v>0</v>
      </c>
      <c r="E20" s="209">
        <f t="shared" si="0"/>
        <v>0</v>
      </c>
      <c r="F20" s="203">
        <v>0</v>
      </c>
      <c r="G20" s="203">
        <v>0</v>
      </c>
      <c r="H20" s="68">
        <v>18.5</v>
      </c>
    </row>
    <row r="21" spans="1:8" s="46" customFormat="1" ht="25.5">
      <c r="A21" s="207">
        <v>801</v>
      </c>
      <c r="B21" s="203" t="s">
        <v>225</v>
      </c>
      <c r="C21" s="213" t="s">
        <v>226</v>
      </c>
      <c r="D21" s="203">
        <v>15.5</v>
      </c>
      <c r="E21" s="209">
        <f t="shared" si="0"/>
        <v>27.9</v>
      </c>
      <c r="F21" s="203">
        <v>43.4</v>
      </c>
      <c r="G21" s="203">
        <v>45.5</v>
      </c>
      <c r="H21" s="68">
        <v>9.5</v>
      </c>
    </row>
    <row r="22" spans="1:8" s="46" customFormat="1" ht="21" customHeight="1">
      <c r="A22" s="207">
        <v>801</v>
      </c>
      <c r="B22" s="203" t="s">
        <v>349</v>
      </c>
      <c r="C22" s="204" t="s">
        <v>350</v>
      </c>
      <c r="D22" s="203">
        <f>D23</f>
        <v>10.199999999999999</v>
      </c>
      <c r="E22" s="209">
        <f t="shared" si="0"/>
        <v>0.20000000000000107</v>
      </c>
      <c r="F22" s="203">
        <f>F23</f>
        <v>10.4</v>
      </c>
      <c r="G22" s="203">
        <f>G23</f>
        <v>10.4</v>
      </c>
      <c r="H22" s="68">
        <v>8</v>
      </c>
    </row>
    <row r="23" spans="1:8" s="46" customFormat="1" ht="30" customHeight="1">
      <c r="A23" s="122" t="s">
        <v>369</v>
      </c>
      <c r="B23" s="208" t="s">
        <v>410</v>
      </c>
      <c r="C23" s="215" t="s">
        <v>411</v>
      </c>
      <c r="D23" s="203">
        <v>10.199999999999999</v>
      </c>
      <c r="E23" s="209">
        <f t="shared" si="0"/>
        <v>0.20000000000000107</v>
      </c>
      <c r="F23" s="203">
        <v>10.4</v>
      </c>
      <c r="G23" s="203">
        <v>10.4</v>
      </c>
      <c r="H23" s="68">
        <v>8</v>
      </c>
    </row>
    <row r="24" spans="1:8" s="46" customFormat="1" ht="21" customHeight="1">
      <c r="A24" s="207">
        <v>801</v>
      </c>
      <c r="B24" s="203" t="s">
        <v>227</v>
      </c>
      <c r="C24" s="204" t="s">
        <v>228</v>
      </c>
      <c r="D24" s="203"/>
      <c r="E24" s="209">
        <f t="shared" si="0"/>
        <v>0</v>
      </c>
      <c r="F24" s="203"/>
      <c r="G24" s="203"/>
      <c r="H24" s="68"/>
    </row>
    <row r="25" spans="1:8" s="46" customFormat="1" ht="25.5">
      <c r="A25" s="207">
        <v>801</v>
      </c>
      <c r="B25" s="203" t="s">
        <v>229</v>
      </c>
      <c r="C25" s="204" t="s">
        <v>230</v>
      </c>
      <c r="D25" s="203">
        <f>D26+D28+D29+D30</f>
        <v>3918.7999999999997</v>
      </c>
      <c r="E25" s="209">
        <f t="shared" si="0"/>
        <v>1559.2600000000007</v>
      </c>
      <c r="F25" s="203">
        <f>F26+F28+F29+F30</f>
        <v>5478.06</v>
      </c>
      <c r="G25" s="203">
        <f>G26+G28+G29+G30</f>
        <v>5479.06</v>
      </c>
      <c r="H25" s="68">
        <f>H26+H28+H29+H30</f>
        <v>3209.6</v>
      </c>
    </row>
    <row r="26" spans="1:8" s="48" customFormat="1" ht="25.5">
      <c r="A26" s="122" t="s">
        <v>369</v>
      </c>
      <c r="B26" s="207" t="s">
        <v>229</v>
      </c>
      <c r="C26" s="124" t="s">
        <v>230</v>
      </c>
      <c r="D26" s="203">
        <f>D27</f>
        <v>2640.1</v>
      </c>
      <c r="E26" s="209">
        <f t="shared" si="0"/>
        <v>-236.29999999999973</v>
      </c>
      <c r="F26" s="203">
        <f>F27</f>
        <v>2403.8000000000002</v>
      </c>
      <c r="G26" s="203">
        <f>G27</f>
        <v>5338.56</v>
      </c>
      <c r="H26" s="65">
        <f>H27</f>
        <v>3142.7</v>
      </c>
    </row>
    <row r="27" spans="1:8" s="48" customFormat="1" ht="25.5">
      <c r="A27" s="207">
        <v>801</v>
      </c>
      <c r="B27" s="207" t="s">
        <v>354</v>
      </c>
      <c r="C27" s="124" t="s">
        <v>355</v>
      </c>
      <c r="D27" s="203">
        <v>2640.1</v>
      </c>
      <c r="E27" s="209">
        <f t="shared" si="0"/>
        <v>-236.29999999999973</v>
      </c>
      <c r="F27" s="203">
        <v>2403.8000000000002</v>
      </c>
      <c r="G27" s="203">
        <v>5338.56</v>
      </c>
      <c r="H27" s="65">
        <v>3142.7</v>
      </c>
    </row>
    <row r="28" spans="1:8" s="48" customFormat="1" ht="25.5">
      <c r="A28" s="207">
        <v>801</v>
      </c>
      <c r="B28" s="207" t="s">
        <v>356</v>
      </c>
      <c r="C28" s="124" t="s">
        <v>357</v>
      </c>
      <c r="D28" s="203"/>
      <c r="E28" s="209">
        <f t="shared" si="0"/>
        <v>0</v>
      </c>
      <c r="F28" s="203"/>
      <c r="G28" s="203">
        <v>0</v>
      </c>
      <c r="H28" s="65"/>
    </row>
    <row r="29" spans="1:8" s="48" customFormat="1" ht="25.5">
      <c r="A29" s="122" t="s">
        <v>369</v>
      </c>
      <c r="B29" s="207" t="s">
        <v>358</v>
      </c>
      <c r="C29" s="124" t="s">
        <v>359</v>
      </c>
      <c r="D29" s="203">
        <v>76.7</v>
      </c>
      <c r="E29" s="209">
        <f t="shared" si="0"/>
        <v>62.8</v>
      </c>
      <c r="F29" s="203">
        <v>139.5</v>
      </c>
      <c r="G29" s="203">
        <v>140.5</v>
      </c>
      <c r="H29" s="65">
        <v>66.900000000000006</v>
      </c>
    </row>
    <row r="30" spans="1:8" s="48" customFormat="1" ht="18.75">
      <c r="A30" s="207">
        <v>801</v>
      </c>
      <c r="B30" s="207" t="s">
        <v>360</v>
      </c>
      <c r="C30" s="124" t="s">
        <v>361</v>
      </c>
      <c r="D30" s="203">
        <v>1202</v>
      </c>
      <c r="E30" s="209">
        <f t="shared" si="0"/>
        <v>1732.7600000000002</v>
      </c>
      <c r="F30" s="203">
        <v>2934.76</v>
      </c>
      <c r="G30" s="223"/>
      <c r="H30" s="72"/>
    </row>
    <row r="31" spans="1:8" s="46" customFormat="1" ht="18.75">
      <c r="A31" s="207">
        <v>801</v>
      </c>
      <c r="B31" s="207" t="s">
        <v>351</v>
      </c>
      <c r="C31" s="124" t="s">
        <v>352</v>
      </c>
      <c r="D31" s="203"/>
      <c r="E31" s="209">
        <f t="shared" si="0"/>
        <v>0</v>
      </c>
      <c r="F31" s="203"/>
      <c r="G31" s="203"/>
      <c r="H31" s="68"/>
    </row>
    <row r="32" spans="1:8" s="46" customFormat="1" ht="18.75">
      <c r="A32" s="122" t="s">
        <v>369</v>
      </c>
      <c r="B32" s="203"/>
      <c r="C32" s="204" t="s">
        <v>231</v>
      </c>
      <c r="D32" s="205">
        <f>D25+D6</f>
        <v>4035.7</v>
      </c>
      <c r="E32" s="209">
        <f t="shared" si="0"/>
        <v>1704.4600000000009</v>
      </c>
      <c r="F32" s="205">
        <f>F25+F6</f>
        <v>5740.1600000000008</v>
      </c>
      <c r="G32" s="205">
        <f>G25+G6</f>
        <v>5753.56</v>
      </c>
      <c r="H32" s="68">
        <f>H25+H6</f>
        <v>3637</v>
      </c>
    </row>
    <row r="33" spans="1:10" s="45" customFormat="1" ht="32.25" customHeight="1">
      <c r="A33" s="293"/>
      <c r="B33" s="294"/>
      <c r="C33" s="294"/>
      <c r="D33" s="294"/>
      <c r="E33" s="294"/>
      <c r="F33" s="294"/>
      <c r="G33" s="224"/>
      <c r="H33" s="61"/>
      <c r="J33" s="61"/>
    </row>
    <row r="34" spans="1:10" s="39" customFormat="1" ht="66" customHeight="1">
      <c r="A34" s="261"/>
      <c r="B34" s="291"/>
      <c r="C34" s="291"/>
      <c r="D34" s="291"/>
      <c r="E34" s="291"/>
      <c r="F34" s="292"/>
      <c r="G34" s="281"/>
    </row>
    <row r="35" spans="1:10" s="39" customFormat="1" ht="42.75" customHeight="1">
      <c r="A35" s="290"/>
      <c r="B35" s="290"/>
      <c r="C35" s="290"/>
      <c r="D35" s="290"/>
      <c r="E35" s="290"/>
      <c r="F35" s="281"/>
      <c r="G35" s="281"/>
    </row>
    <row r="36" spans="1:10" s="39" customFormat="1" ht="18">
      <c r="A36" s="50"/>
      <c r="B36" s="51"/>
      <c r="C36" s="51"/>
      <c r="D36" s="51"/>
      <c r="E36" s="51"/>
      <c r="F36" s="49"/>
    </row>
    <row r="37" spans="1:10" s="39" customFormat="1" ht="12.75" customHeight="1">
      <c r="A37" s="50"/>
      <c r="B37" s="52"/>
      <c r="C37" s="51"/>
      <c r="D37" s="51"/>
      <c r="E37" s="51"/>
      <c r="F37" s="49"/>
    </row>
    <row r="38" spans="1:10" s="39" customFormat="1" ht="12.75" customHeight="1">
      <c r="A38" s="50"/>
      <c r="B38" s="51"/>
      <c r="C38" s="51"/>
      <c r="D38" s="51"/>
      <c r="E38" s="51"/>
      <c r="F38" s="49"/>
    </row>
    <row r="39" spans="1:10" s="39" customFormat="1" ht="12.75" customHeight="1">
      <c r="A39" s="50"/>
      <c r="B39" s="52"/>
      <c r="C39" s="51"/>
      <c r="D39" s="51"/>
      <c r="E39" s="51"/>
      <c r="F39" s="49"/>
    </row>
    <row r="40" spans="1:10" s="39" customFormat="1" ht="18">
      <c r="A40" s="50"/>
      <c r="B40" s="51"/>
      <c r="C40" s="51"/>
      <c r="D40" s="51"/>
      <c r="E40" s="51"/>
      <c r="F40" s="49"/>
    </row>
    <row r="41" spans="1:10" s="39" customFormat="1" ht="26.25" customHeight="1">
      <c r="A41" s="50"/>
      <c r="B41" s="53"/>
      <c r="C41" s="53"/>
      <c r="D41" s="53"/>
      <c r="E41" s="53"/>
      <c r="F41" s="53"/>
    </row>
    <row r="42" spans="1:10">
      <c r="A42" s="18"/>
    </row>
  </sheetData>
  <mergeCells count="13">
    <mergeCell ref="A35:G35"/>
    <mergeCell ref="A2:F2"/>
    <mergeCell ref="B4:B5"/>
    <mergeCell ref="C4:C5"/>
    <mergeCell ref="A34:G34"/>
    <mergeCell ref="A33:F33"/>
    <mergeCell ref="D4:D5"/>
    <mergeCell ref="E4:E5"/>
    <mergeCell ref="F4:F5"/>
    <mergeCell ref="G4:G5"/>
    <mergeCell ref="C1:G1"/>
    <mergeCell ref="A4:A5"/>
    <mergeCell ref="F3:G3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5"/>
  <sheetViews>
    <sheetView zoomScale="90" zoomScaleNormal="90" zoomScaleSheetLayoutView="100" workbookViewId="0">
      <selection activeCell="A7" sqref="A7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92.25" customHeight="1">
      <c r="A1" s="272" t="s">
        <v>129</v>
      </c>
      <c r="B1" s="272"/>
      <c r="C1" s="272"/>
    </row>
    <row r="2" spans="1:5" ht="12" customHeight="1">
      <c r="C2" s="26"/>
    </row>
    <row r="3" spans="1:5" ht="64.5" customHeight="1">
      <c r="A3" s="244" t="s">
        <v>188</v>
      </c>
      <c r="B3" s="244"/>
      <c r="C3" s="244"/>
      <c r="D3" s="25"/>
      <c r="E3" s="1"/>
    </row>
    <row r="4" spans="1:5" s="24" customFormat="1" ht="15.75">
      <c r="A4" s="25"/>
      <c r="B4" s="34"/>
      <c r="C4" s="152" t="s">
        <v>346</v>
      </c>
      <c r="D4" s="25"/>
      <c r="E4" s="1"/>
    </row>
    <row r="5" spans="1:5" s="56" customFormat="1" ht="72" customHeight="1">
      <c r="A5" s="64" t="s">
        <v>264</v>
      </c>
      <c r="B5" s="64" t="s">
        <v>363</v>
      </c>
      <c r="C5" s="153" t="s">
        <v>45</v>
      </c>
    </row>
    <row r="6" spans="1:5" s="56" customFormat="1" ht="18">
      <c r="A6" s="64">
        <v>1</v>
      </c>
      <c r="B6" s="154">
        <v>2</v>
      </c>
      <c r="C6" s="64">
        <v>3</v>
      </c>
    </row>
    <row r="7" spans="1:5" s="39" customFormat="1" ht="18">
      <c r="A7" s="155" t="s">
        <v>263</v>
      </c>
      <c r="B7" s="145" t="s">
        <v>270</v>
      </c>
      <c r="C7" s="197">
        <f>C10+C8</f>
        <v>3079.89</v>
      </c>
    </row>
    <row r="8" spans="1:5" s="39" customFormat="1" ht="25.5">
      <c r="A8" s="155" t="s">
        <v>262</v>
      </c>
      <c r="B8" s="145" t="s">
        <v>334</v>
      </c>
      <c r="C8" s="197">
        <v>754.6</v>
      </c>
    </row>
    <row r="9" spans="1:5" s="39" customFormat="1" ht="25.5">
      <c r="A9" s="155" t="s">
        <v>261</v>
      </c>
      <c r="B9" s="145" t="s">
        <v>271</v>
      </c>
      <c r="C9" s="197">
        <f ca="1">'Приложение 8'!L14</f>
        <v>0</v>
      </c>
    </row>
    <row r="10" spans="1:5" s="39" customFormat="1" ht="25.5">
      <c r="A10" s="155" t="s">
        <v>260</v>
      </c>
      <c r="B10" s="145" t="s">
        <v>272</v>
      </c>
      <c r="C10" s="197">
        <v>2325.29</v>
      </c>
    </row>
    <row r="11" spans="1:5" s="39" customFormat="1" ht="18">
      <c r="A11" s="155" t="s">
        <v>107</v>
      </c>
      <c r="B11" s="145" t="s">
        <v>108</v>
      </c>
      <c r="C11" s="197">
        <f ca="1">'Приложение 8'!L33</f>
        <v>10</v>
      </c>
    </row>
    <row r="12" spans="1:5" s="39" customFormat="1" ht="18">
      <c r="A12" s="155" t="s">
        <v>258</v>
      </c>
      <c r="B12" s="145" t="s">
        <v>273</v>
      </c>
      <c r="C12" s="198">
        <f>C13</f>
        <v>137.5</v>
      </c>
    </row>
    <row r="13" spans="1:5" s="39" customFormat="1" ht="18">
      <c r="A13" s="155" t="s">
        <v>274</v>
      </c>
      <c r="B13" s="145" t="s">
        <v>275</v>
      </c>
      <c r="C13" s="198">
        <v>137.5</v>
      </c>
    </row>
    <row r="14" spans="1:5" s="39" customFormat="1" ht="18" hidden="1">
      <c r="A14" s="155" t="s">
        <v>257</v>
      </c>
      <c r="B14" s="145" t="s">
        <v>276</v>
      </c>
      <c r="C14" s="65"/>
    </row>
    <row r="15" spans="1:5" s="39" customFormat="1" ht="18" hidden="1">
      <c r="A15" s="155" t="s">
        <v>256</v>
      </c>
      <c r="B15" s="145" t="s">
        <v>277</v>
      </c>
      <c r="C15" s="65"/>
    </row>
    <row r="16" spans="1:5" s="39" customFormat="1" ht="18" hidden="1">
      <c r="A16" s="155" t="s">
        <v>335</v>
      </c>
      <c r="B16" s="145" t="s">
        <v>336</v>
      </c>
      <c r="C16" s="65"/>
    </row>
    <row r="17" spans="1:3" s="39" customFormat="1" ht="25.5" hidden="1">
      <c r="A17" s="155" t="s">
        <v>337</v>
      </c>
      <c r="B17" s="145" t="s">
        <v>278</v>
      </c>
      <c r="C17" s="65"/>
    </row>
    <row r="18" spans="1:3" s="39" customFormat="1" ht="18" hidden="1">
      <c r="A18" s="155" t="s">
        <v>255</v>
      </c>
      <c r="B18" s="145" t="s">
        <v>279</v>
      </c>
      <c r="C18" s="65"/>
    </row>
    <row r="19" spans="1:3" s="39" customFormat="1" ht="18" hidden="1">
      <c r="A19" s="155" t="s">
        <v>254</v>
      </c>
      <c r="B19" s="145" t="s">
        <v>280</v>
      </c>
      <c r="C19" s="66" t="e">
        <f>C20</f>
        <v>#REF!</v>
      </c>
    </row>
    <row r="20" spans="1:3" s="39" customFormat="1" ht="18" hidden="1">
      <c r="A20" s="155" t="s">
        <v>253</v>
      </c>
      <c r="B20" s="145" t="s">
        <v>281</v>
      </c>
      <c r="C20" s="66" t="e">
        <f>#REF!</f>
        <v>#REF!</v>
      </c>
    </row>
    <row r="21" spans="1:3" s="39" customFormat="1" ht="18" hidden="1">
      <c r="A21" s="155" t="s">
        <v>282</v>
      </c>
      <c r="B21" s="145" t="s">
        <v>283</v>
      </c>
      <c r="C21" s="65"/>
    </row>
    <row r="22" spans="1:3" s="39" customFormat="1" ht="18" hidden="1">
      <c r="A22" s="155" t="s">
        <v>284</v>
      </c>
      <c r="B22" s="145" t="s">
        <v>285</v>
      </c>
      <c r="C22" s="65"/>
    </row>
    <row r="23" spans="1:3" s="39" customFormat="1" ht="18" hidden="1">
      <c r="A23" s="155" t="s">
        <v>286</v>
      </c>
      <c r="B23" s="145" t="s">
        <v>287</v>
      </c>
      <c r="C23" s="65"/>
    </row>
    <row r="24" spans="1:3" s="39" customFormat="1" ht="18" hidden="1">
      <c r="A24" s="155" t="s">
        <v>251</v>
      </c>
      <c r="B24" s="145" t="s">
        <v>288</v>
      </c>
      <c r="C24" s="65"/>
    </row>
    <row r="25" spans="1:3" s="39" customFormat="1" ht="18">
      <c r="A25" s="155" t="s">
        <v>216</v>
      </c>
      <c r="B25" s="145" t="s">
        <v>215</v>
      </c>
      <c r="C25" s="198">
        <v>3</v>
      </c>
    </row>
    <row r="26" spans="1:3" s="39" customFormat="1" ht="18">
      <c r="A26" s="155" t="s">
        <v>250</v>
      </c>
      <c r="B26" s="145" t="s">
        <v>289</v>
      </c>
      <c r="C26" s="197">
        <f ca="1">'Приложение 8'!L45</f>
        <v>0</v>
      </c>
    </row>
    <row r="27" spans="1:3" s="39" customFormat="1" ht="18" hidden="1">
      <c r="A27" s="155" t="s">
        <v>249</v>
      </c>
      <c r="B27" s="145" t="s">
        <v>290</v>
      </c>
      <c r="C27" s="65"/>
    </row>
    <row r="28" spans="1:3" s="39" customFormat="1" ht="18" hidden="1">
      <c r="A28" s="155" t="s">
        <v>248</v>
      </c>
      <c r="B28" s="145" t="s">
        <v>291</v>
      </c>
      <c r="C28" s="66">
        <v>0</v>
      </c>
    </row>
    <row r="29" spans="1:3" s="39" customFormat="1" ht="18">
      <c r="A29" s="155" t="s">
        <v>247</v>
      </c>
      <c r="B29" s="145" t="s">
        <v>292</v>
      </c>
      <c r="C29" s="197">
        <f ca="1">'Приложение 8'!L45</f>
        <v>0</v>
      </c>
    </row>
    <row r="30" spans="1:3" s="39" customFormat="1" ht="18" hidden="1">
      <c r="A30" s="155" t="s">
        <v>246</v>
      </c>
      <c r="B30" s="145" t="s">
        <v>293</v>
      </c>
      <c r="C30" s="65"/>
    </row>
    <row r="31" spans="1:3" s="39" customFormat="1" ht="18" hidden="1">
      <c r="A31" s="155" t="s">
        <v>294</v>
      </c>
      <c r="B31" s="145" t="s">
        <v>295</v>
      </c>
      <c r="C31" s="65"/>
    </row>
    <row r="32" spans="1:3" s="39" customFormat="1" ht="18" hidden="1">
      <c r="A32" s="155" t="s">
        <v>296</v>
      </c>
      <c r="B32" s="145" t="s">
        <v>297</v>
      </c>
      <c r="C32" s="65"/>
    </row>
    <row r="33" spans="1:3" s="39" customFormat="1" ht="18">
      <c r="A33" s="155" t="s">
        <v>245</v>
      </c>
      <c r="B33" s="145" t="s">
        <v>298</v>
      </c>
      <c r="C33" s="198">
        <f>C37</f>
        <v>422.97</v>
      </c>
    </row>
    <row r="34" spans="1:3" s="39" customFormat="1" ht="18" hidden="1">
      <c r="A34" s="155" t="s">
        <v>244</v>
      </c>
      <c r="B34" s="145" t="s">
        <v>299</v>
      </c>
      <c r="C34" s="65"/>
    </row>
    <row r="35" spans="1:3" s="39" customFormat="1" ht="18" hidden="1">
      <c r="A35" s="155" t="s">
        <v>243</v>
      </c>
      <c r="B35" s="145" t="s">
        <v>300</v>
      </c>
      <c r="C35" s="65"/>
    </row>
    <row r="36" spans="1:3" s="39" customFormat="1" ht="18" hidden="1">
      <c r="A36" s="155" t="s">
        <v>242</v>
      </c>
      <c r="B36" s="145" t="s">
        <v>301</v>
      </c>
      <c r="C36" s="65"/>
    </row>
    <row r="37" spans="1:3" s="39" customFormat="1" ht="18">
      <c r="A37" s="155" t="s">
        <v>241</v>
      </c>
      <c r="B37" s="145" t="s">
        <v>302</v>
      </c>
      <c r="C37" s="198">
        <v>422.97</v>
      </c>
    </row>
    <row r="38" spans="1:3" s="39" customFormat="1" ht="18" hidden="1">
      <c r="A38" s="155" t="s">
        <v>240</v>
      </c>
      <c r="B38" s="145" t="s">
        <v>303</v>
      </c>
      <c r="C38" s="65"/>
    </row>
    <row r="39" spans="1:3" s="39" customFormat="1" ht="18">
      <c r="A39" s="155" t="s">
        <v>338</v>
      </c>
      <c r="B39" s="145" t="s">
        <v>304</v>
      </c>
      <c r="C39" s="198">
        <f ca="1">'Приложение 8'!L57</f>
        <v>169.52</v>
      </c>
    </row>
    <row r="40" spans="1:3" s="39" customFormat="1" ht="18">
      <c r="A40" s="155" t="s">
        <v>239</v>
      </c>
      <c r="B40" s="145" t="s">
        <v>305</v>
      </c>
      <c r="C40" s="198">
        <v>98.82</v>
      </c>
    </row>
    <row r="41" spans="1:3" s="39" customFormat="1" ht="18" hidden="1">
      <c r="A41" s="155" t="s">
        <v>339</v>
      </c>
      <c r="B41" s="145" t="s">
        <v>306</v>
      </c>
      <c r="C41" s="65"/>
    </row>
    <row r="42" spans="1:3" s="39" customFormat="1" ht="18" hidden="1">
      <c r="A42" s="155" t="s">
        <v>237</v>
      </c>
      <c r="B42" s="145" t="s">
        <v>307</v>
      </c>
      <c r="C42" s="65"/>
    </row>
    <row r="43" spans="1:3" s="39" customFormat="1" ht="18" hidden="1">
      <c r="A43" s="155" t="s">
        <v>340</v>
      </c>
      <c r="B43" s="145" t="s">
        <v>308</v>
      </c>
      <c r="C43" s="65"/>
    </row>
    <row r="44" spans="1:3" s="39" customFormat="1" ht="18" hidden="1">
      <c r="A44" s="155" t="s">
        <v>236</v>
      </c>
      <c r="B44" s="145" t="s">
        <v>309</v>
      </c>
      <c r="C44" s="65"/>
    </row>
    <row r="45" spans="1:3" s="39" customFormat="1" ht="18" hidden="1">
      <c r="A45" s="155" t="s">
        <v>235</v>
      </c>
      <c r="B45" s="145" t="s">
        <v>310</v>
      </c>
      <c r="C45" s="65"/>
    </row>
    <row r="46" spans="1:3" s="39" customFormat="1" ht="18" hidden="1">
      <c r="A46" s="155" t="s">
        <v>234</v>
      </c>
      <c r="B46" s="145" t="s">
        <v>311</v>
      </c>
      <c r="C46" s="65"/>
    </row>
    <row r="47" spans="1:3" s="39" customFormat="1" ht="18" hidden="1">
      <c r="A47" s="155" t="s">
        <v>233</v>
      </c>
      <c r="B47" s="145" t="s">
        <v>312</v>
      </c>
      <c r="C47" s="65"/>
    </row>
    <row r="48" spans="1:3" s="39" customFormat="1" ht="18">
      <c r="A48" s="155" t="s">
        <v>313</v>
      </c>
      <c r="B48" s="145" t="s">
        <v>314</v>
      </c>
      <c r="C48" s="198">
        <f>C52</f>
        <v>1903.38</v>
      </c>
    </row>
    <row r="49" spans="1:3" s="39" customFormat="1" ht="18">
      <c r="A49" s="155" t="s">
        <v>315</v>
      </c>
      <c r="B49" s="145" t="s">
        <v>317</v>
      </c>
      <c r="C49" s="197">
        <f ca="1">'Приложение 8'!L63</f>
        <v>0</v>
      </c>
    </row>
    <row r="50" spans="1:3" s="39" customFormat="1" ht="18" hidden="1">
      <c r="A50" s="155" t="s">
        <v>316</v>
      </c>
      <c r="B50" s="145" t="s">
        <v>317</v>
      </c>
      <c r="C50" s="65"/>
    </row>
    <row r="51" spans="1:3" s="39" customFormat="1" ht="18" hidden="1">
      <c r="A51" s="155" t="s">
        <v>318</v>
      </c>
      <c r="B51" s="145" t="s">
        <v>319</v>
      </c>
      <c r="C51" s="65"/>
    </row>
    <row r="52" spans="1:3" s="39" customFormat="1" ht="18">
      <c r="A52" s="155" t="s">
        <v>320</v>
      </c>
      <c r="B52" s="145" t="s">
        <v>321</v>
      </c>
      <c r="C52" s="198">
        <v>1903.38</v>
      </c>
    </row>
    <row r="53" spans="1:3" s="39" customFormat="1" ht="18">
      <c r="A53" s="88" t="s">
        <v>396</v>
      </c>
      <c r="B53" s="86" t="s">
        <v>412</v>
      </c>
      <c r="C53" s="243">
        <f ca="1">'Приложение 8'!L73</f>
        <v>0</v>
      </c>
    </row>
    <row r="54" spans="1:3" s="39" customFormat="1" ht="18" hidden="1">
      <c r="A54" s="155" t="s">
        <v>322</v>
      </c>
      <c r="B54" s="145" t="s">
        <v>323</v>
      </c>
      <c r="C54" s="65"/>
    </row>
    <row r="55" spans="1:3" s="39" customFormat="1" ht="18" hidden="1">
      <c r="A55" s="155" t="s">
        <v>341</v>
      </c>
      <c r="B55" s="145" t="s">
        <v>342</v>
      </c>
      <c r="C55" s="65"/>
    </row>
    <row r="56" spans="1:3" s="39" customFormat="1" ht="18" hidden="1">
      <c r="A56" s="155" t="s">
        <v>238</v>
      </c>
      <c r="B56" s="145" t="s">
        <v>324</v>
      </c>
      <c r="C56" s="65"/>
    </row>
    <row r="57" spans="1:3" s="39" customFormat="1" ht="18" hidden="1">
      <c r="A57" s="155" t="s">
        <v>325</v>
      </c>
      <c r="B57" s="145" t="s">
        <v>326</v>
      </c>
      <c r="C57" s="65"/>
    </row>
    <row r="58" spans="1:3" s="39" customFormat="1" ht="18" hidden="1">
      <c r="A58" s="155" t="s">
        <v>343</v>
      </c>
      <c r="B58" s="145" t="s">
        <v>327</v>
      </c>
      <c r="C58" s="65"/>
    </row>
    <row r="59" spans="1:3" s="39" customFormat="1" ht="25.5" hidden="1">
      <c r="A59" s="155" t="s">
        <v>344</v>
      </c>
      <c r="B59" s="145" t="s">
        <v>328</v>
      </c>
      <c r="C59" s="65"/>
    </row>
    <row r="60" spans="1:3" s="39" customFormat="1" ht="25.5" hidden="1">
      <c r="A60" s="155" t="s">
        <v>329</v>
      </c>
      <c r="B60" s="145" t="s">
        <v>330</v>
      </c>
      <c r="C60" s="65"/>
    </row>
    <row r="61" spans="1:3" s="39" customFormat="1" ht="18" hidden="1">
      <c r="A61" s="155" t="s">
        <v>331</v>
      </c>
      <c r="B61" s="145" t="s">
        <v>332</v>
      </c>
      <c r="C61" s="65"/>
    </row>
    <row r="62" spans="1:3" s="39" customFormat="1" ht="18" hidden="1">
      <c r="A62" s="155" t="s">
        <v>345</v>
      </c>
      <c r="B62" s="145" t="s">
        <v>333</v>
      </c>
      <c r="C62" s="65"/>
    </row>
    <row r="63" spans="1:3" s="39" customFormat="1" ht="18">
      <c r="A63" s="156" t="s">
        <v>232</v>
      </c>
      <c r="B63" s="157"/>
      <c r="C63" s="197">
        <f>C7+C11+C12+C33+C39+C48+C25</f>
        <v>5726.26</v>
      </c>
    </row>
    <row r="64" spans="1:3" s="39" customFormat="1" ht="18.75">
      <c r="A64" s="54"/>
      <c r="B64" s="55"/>
      <c r="C64" s="45"/>
    </row>
    <row r="65" spans="1:3" s="39" customFormat="1" ht="18.75">
      <c r="A65" s="54"/>
      <c r="B65" s="55"/>
      <c r="C65" s="45"/>
    </row>
    <row r="66" spans="1:3" s="39" customFormat="1" ht="18.75">
      <c r="A66" s="54"/>
      <c r="B66" s="55"/>
      <c r="C66" s="45"/>
    </row>
    <row r="67" spans="1:3" s="39" customFormat="1" ht="18.75">
      <c r="A67" s="54"/>
      <c r="B67" s="55"/>
      <c r="C67" s="45"/>
    </row>
    <row r="68" spans="1:3" s="39" customFormat="1" ht="18.75">
      <c r="A68" s="54"/>
      <c r="B68" s="55"/>
      <c r="C68" s="45"/>
    </row>
    <row r="69" spans="1:3" s="39" customFormat="1" ht="18.75">
      <c r="A69" s="54"/>
      <c r="B69" s="55"/>
      <c r="C69" s="45"/>
    </row>
    <row r="70" spans="1:3" s="39" customFormat="1" ht="18.75">
      <c r="A70" s="54"/>
      <c r="B70" s="55"/>
      <c r="C70" s="45"/>
    </row>
    <row r="71" spans="1:3" s="39" customFormat="1" ht="18.75">
      <c r="A71" s="54"/>
      <c r="B71" s="55"/>
      <c r="C71" s="45"/>
    </row>
    <row r="72" spans="1:3" s="39" customFormat="1" ht="18.75">
      <c r="A72" s="54"/>
      <c r="B72" s="55"/>
      <c r="C72" s="45"/>
    </row>
    <row r="73" spans="1:3" s="39" customFormat="1" ht="18.75">
      <c r="A73" s="54"/>
      <c r="B73" s="55"/>
      <c r="C73" s="45"/>
    </row>
    <row r="74" spans="1:3" s="39" customFormat="1" ht="18.75">
      <c r="A74" s="54"/>
      <c r="B74" s="55"/>
      <c r="C74" s="45"/>
    </row>
    <row r="75" spans="1:3" s="39" customFormat="1" ht="18.75">
      <c r="A75" s="54"/>
      <c r="B75" s="55"/>
      <c r="C75" s="45"/>
    </row>
    <row r="76" spans="1:3" s="39" customFormat="1" ht="18.75">
      <c r="A76" s="54"/>
      <c r="B76" s="55"/>
      <c r="C76" s="45"/>
    </row>
    <row r="77" spans="1:3" s="39" customFormat="1" ht="18.75">
      <c r="A77" s="54"/>
      <c r="B77" s="55"/>
      <c r="C77" s="45"/>
    </row>
    <row r="78" spans="1:3" s="39" customFormat="1" ht="18.75">
      <c r="A78" s="54"/>
      <c r="B78" s="55"/>
      <c r="C78" s="45"/>
    </row>
    <row r="79" spans="1:3" s="39" customFormat="1" ht="18.75">
      <c r="A79" s="54"/>
      <c r="B79" s="55"/>
      <c r="C79" s="45"/>
    </row>
    <row r="80" spans="1:3" s="39" customFormat="1" ht="18.75">
      <c r="A80" s="54"/>
      <c r="B80" s="55"/>
      <c r="C80" s="45"/>
    </row>
    <row r="81" spans="1:3" s="39" customFormat="1" ht="18.75">
      <c r="A81" s="54"/>
      <c r="B81" s="55"/>
      <c r="C81" s="45"/>
    </row>
    <row r="82" spans="1:3" s="39" customFormat="1" ht="18.75">
      <c r="A82" s="54"/>
      <c r="B82" s="55"/>
      <c r="C82" s="45"/>
    </row>
    <row r="83" spans="1:3" s="39" customFormat="1" ht="18.75">
      <c r="A83" s="54"/>
      <c r="B83" s="55"/>
      <c r="C83" s="45"/>
    </row>
    <row r="84" spans="1:3" s="39" customFormat="1" ht="18.75">
      <c r="A84" s="54"/>
      <c r="B84" s="55"/>
      <c r="C84" s="45"/>
    </row>
    <row r="85" spans="1:3" s="39" customFormat="1" ht="18.75">
      <c r="A85" s="54"/>
      <c r="B85" s="55"/>
      <c r="C85" s="45"/>
    </row>
    <row r="86" spans="1:3" s="39" customFormat="1" ht="18.75">
      <c r="A86" s="54"/>
      <c r="B86" s="55"/>
      <c r="C86" s="45"/>
    </row>
    <row r="87" spans="1:3" s="39" customFormat="1" ht="18.75">
      <c r="A87" s="54"/>
      <c r="B87" s="55"/>
      <c r="C87" s="45"/>
    </row>
    <row r="88" spans="1:3" s="39" customFormat="1" ht="18.75">
      <c r="A88" s="54"/>
      <c r="B88" s="55"/>
      <c r="C88" s="45"/>
    </row>
    <row r="89" spans="1:3" s="39" customFormat="1" ht="18.75">
      <c r="A89" s="54"/>
      <c r="B89" s="55"/>
      <c r="C89" s="45"/>
    </row>
    <row r="90" spans="1:3" s="39" customFormat="1" ht="18.75">
      <c r="A90" s="54"/>
      <c r="B90" s="55"/>
      <c r="C90" s="45"/>
    </row>
    <row r="91" spans="1:3" s="39" customFormat="1" ht="18.75">
      <c r="A91" s="54"/>
      <c r="B91" s="55"/>
      <c r="C91" s="45"/>
    </row>
    <row r="92" spans="1:3" s="39" customFormat="1" ht="18.75">
      <c r="A92" s="54"/>
      <c r="B92" s="55"/>
      <c r="C92" s="45"/>
    </row>
    <row r="93" spans="1:3">
      <c r="B93" s="35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workbookViewId="0">
      <selection activeCell="C50" sqref="C50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143.25" customHeight="1">
      <c r="B1" s="296" t="s">
        <v>189</v>
      </c>
      <c r="C1" s="296"/>
      <c r="D1" s="296"/>
    </row>
    <row r="2" spans="1:5" ht="24" customHeight="1">
      <c r="C2" s="26"/>
    </row>
    <row r="3" spans="1:5" ht="64.5" customHeight="1">
      <c r="A3" s="244" t="s">
        <v>190</v>
      </c>
      <c r="B3" s="244"/>
      <c r="C3" s="244"/>
      <c r="D3" s="25"/>
      <c r="E3" s="36"/>
    </row>
    <row r="4" spans="1:5" s="37" customFormat="1" ht="15.75">
      <c r="A4" s="25"/>
      <c r="B4" s="34"/>
      <c r="C4" s="295" t="s">
        <v>346</v>
      </c>
      <c r="D4" s="295"/>
      <c r="E4" s="36"/>
    </row>
    <row r="5" spans="1:5" s="38" customFormat="1" ht="81" customHeight="1">
      <c r="A5" s="64" t="s">
        <v>264</v>
      </c>
      <c r="B5" s="64" t="s">
        <v>363</v>
      </c>
      <c r="C5" s="64" t="s">
        <v>128</v>
      </c>
      <c r="D5" s="64" t="s">
        <v>191</v>
      </c>
    </row>
    <row r="6" spans="1:5" s="37" customFormat="1" ht="15.75">
      <c r="A6" s="64">
        <v>1</v>
      </c>
      <c r="B6" s="154">
        <v>2</v>
      </c>
      <c r="C6" s="64">
        <v>3</v>
      </c>
      <c r="D6" s="64">
        <v>4</v>
      </c>
    </row>
    <row r="7" spans="1:5" s="45" customFormat="1" ht="18.75">
      <c r="A7" s="155" t="s">
        <v>263</v>
      </c>
      <c r="B7" s="145" t="s">
        <v>270</v>
      </c>
      <c r="C7" s="198">
        <f ca="1">'Приложение 9'!L7</f>
        <v>3089.89</v>
      </c>
      <c r="D7" s="198">
        <f ca="1">'Приложение 9'!M7</f>
        <v>3049.19</v>
      </c>
    </row>
    <row r="8" spans="1:5" s="45" customFormat="1" ht="25.5">
      <c r="A8" s="155" t="s">
        <v>262</v>
      </c>
      <c r="B8" s="145" t="s">
        <v>334</v>
      </c>
      <c r="C8" s="198">
        <v>724.36</v>
      </c>
      <c r="D8" s="198">
        <f ca="1">'Приложение 9'!M8</f>
        <v>754.6</v>
      </c>
    </row>
    <row r="9" spans="1:5" s="45" customFormat="1" ht="25.5">
      <c r="A9" s="155" t="s">
        <v>261</v>
      </c>
      <c r="B9" s="145" t="s">
        <v>271</v>
      </c>
      <c r="C9" s="197">
        <f ca="1">'Приложение 9'!L14</f>
        <v>0</v>
      </c>
      <c r="D9" s="197">
        <f ca="1">'Приложение 9'!M14</f>
        <v>0</v>
      </c>
    </row>
    <row r="10" spans="1:5" s="45" customFormat="1" ht="25.5">
      <c r="A10" s="155" t="s">
        <v>260</v>
      </c>
      <c r="B10" s="145" t="s">
        <v>272</v>
      </c>
      <c r="C10" s="198">
        <v>1660.25</v>
      </c>
      <c r="D10" s="198">
        <f ca="1">'Приложение 9'!M20</f>
        <v>2284.59</v>
      </c>
    </row>
    <row r="11" spans="1:5" s="45" customFormat="1" ht="18.75">
      <c r="A11" s="155" t="s">
        <v>107</v>
      </c>
      <c r="B11" s="145" t="s">
        <v>108</v>
      </c>
      <c r="C11" s="198">
        <f ca="1">'Приложение 9'!L33</f>
        <v>10</v>
      </c>
      <c r="D11" s="198">
        <f ca="1">'Приложение 9'!M33</f>
        <v>10</v>
      </c>
    </row>
    <row r="12" spans="1:5" s="45" customFormat="1" ht="18.75">
      <c r="A12" s="155" t="s">
        <v>258</v>
      </c>
      <c r="B12" s="145" t="s">
        <v>273</v>
      </c>
      <c r="C12" s="198">
        <f ca="1">'Приложение 9'!L37</f>
        <v>139.5</v>
      </c>
      <c r="D12" s="198">
        <f ca="1">'Приложение 9'!M37</f>
        <v>140.5</v>
      </c>
    </row>
    <row r="13" spans="1:5" s="45" customFormat="1" ht="18.75">
      <c r="A13" s="155" t="s">
        <v>274</v>
      </c>
      <c r="B13" s="145" t="s">
        <v>275</v>
      </c>
      <c r="C13" s="198">
        <f ca="1">'Приложение 9'!L37</f>
        <v>139.5</v>
      </c>
      <c r="D13" s="198">
        <f ca="1">'Приложение 9'!M37</f>
        <v>140.5</v>
      </c>
    </row>
    <row r="14" spans="1:5" s="45" customFormat="1" ht="18.75" hidden="1">
      <c r="A14" s="155" t="s">
        <v>257</v>
      </c>
      <c r="B14" s="145" t="s">
        <v>276</v>
      </c>
      <c r="C14" s="65"/>
      <c r="D14" s="65"/>
    </row>
    <row r="15" spans="1:5" s="45" customFormat="1" ht="25.5" hidden="1">
      <c r="A15" s="155" t="s">
        <v>337</v>
      </c>
      <c r="B15" s="145" t="s">
        <v>278</v>
      </c>
      <c r="C15" s="65"/>
      <c r="D15" s="65"/>
    </row>
    <row r="16" spans="1:5" s="45" customFormat="1" ht="18.75" hidden="1">
      <c r="A16" s="155" t="s">
        <v>255</v>
      </c>
      <c r="B16" s="145" t="s">
        <v>279</v>
      </c>
      <c r="C16" s="65"/>
      <c r="D16" s="65"/>
    </row>
    <row r="17" spans="1:4" s="45" customFormat="1" ht="18.75" hidden="1">
      <c r="A17" s="155" t="s">
        <v>254</v>
      </c>
      <c r="B17" s="145" t="s">
        <v>280</v>
      </c>
      <c r="C17" s="66" t="e">
        <f>C18+C19</f>
        <v>#REF!</v>
      </c>
      <c r="D17" s="66" t="e">
        <f>D18+D19</f>
        <v>#REF!</v>
      </c>
    </row>
    <row r="18" spans="1:4" s="45" customFormat="1" ht="18.75" hidden="1">
      <c r="A18" s="155" t="s">
        <v>253</v>
      </c>
      <c r="B18" s="145" t="s">
        <v>281</v>
      </c>
      <c r="C18" s="66" t="e">
        <f>#REF!</f>
        <v>#REF!</v>
      </c>
      <c r="D18" s="66" t="e">
        <f>#REF!</f>
        <v>#REF!</v>
      </c>
    </row>
    <row r="19" spans="1:4" s="45" customFormat="1" ht="18.75" hidden="1">
      <c r="A19" s="155" t="s">
        <v>252</v>
      </c>
      <c r="B19" s="145" t="s">
        <v>43</v>
      </c>
      <c r="C19" s="66" t="e">
        <f>#REF!</f>
        <v>#REF!</v>
      </c>
      <c r="D19" s="66" t="e">
        <f>#REF!</f>
        <v>#REF!</v>
      </c>
    </row>
    <row r="20" spans="1:4" s="45" customFormat="1" ht="18.75" hidden="1">
      <c r="A20" s="155" t="s">
        <v>284</v>
      </c>
      <c r="B20" s="145" t="s">
        <v>285</v>
      </c>
      <c r="C20" s="65"/>
      <c r="D20" s="65"/>
    </row>
    <row r="21" spans="1:4" s="45" customFormat="1" ht="18.75" hidden="1">
      <c r="A21" s="155" t="s">
        <v>286</v>
      </c>
      <c r="B21" s="145" t="s">
        <v>287</v>
      </c>
      <c r="C21" s="65"/>
      <c r="D21" s="65"/>
    </row>
    <row r="22" spans="1:4" s="45" customFormat="1" ht="18.75" hidden="1">
      <c r="A22" s="155" t="s">
        <v>251</v>
      </c>
      <c r="B22" s="145" t="s">
        <v>288</v>
      </c>
      <c r="C22" s="65"/>
      <c r="D22" s="65"/>
    </row>
    <row r="23" spans="1:4" s="45" customFormat="1" ht="18.75">
      <c r="A23" s="155" t="s">
        <v>250</v>
      </c>
      <c r="B23" s="145" t="s">
        <v>289</v>
      </c>
      <c r="C23" s="198">
        <f ca="1">'Приложение 9'!L42</f>
        <v>0</v>
      </c>
      <c r="D23" s="198">
        <f ca="1">'Приложение 9'!M42</f>
        <v>0</v>
      </c>
    </row>
    <row r="24" spans="1:4" s="45" customFormat="1" ht="18.75" hidden="1">
      <c r="A24" s="155" t="s">
        <v>249</v>
      </c>
      <c r="B24" s="145" t="s">
        <v>290</v>
      </c>
      <c r="C24" s="65"/>
      <c r="D24" s="65"/>
    </row>
    <row r="25" spans="1:4" s="45" customFormat="1" ht="18.75" hidden="1">
      <c r="A25" s="155" t="s">
        <v>248</v>
      </c>
      <c r="B25" s="145" t="s">
        <v>291</v>
      </c>
      <c r="C25" s="66"/>
      <c r="D25" s="66"/>
    </row>
    <row r="26" spans="1:4" s="45" customFormat="1" ht="18.75">
      <c r="A26" s="155" t="s">
        <v>247</v>
      </c>
      <c r="B26" s="145" t="s">
        <v>292</v>
      </c>
      <c r="C26" s="197">
        <f ca="1">'Приложение 9'!L42</f>
        <v>0</v>
      </c>
      <c r="D26" s="197">
        <f ca="1">'Приложение 9'!M42</f>
        <v>0</v>
      </c>
    </row>
    <row r="27" spans="1:4" s="45" customFormat="1" ht="18.75" hidden="1">
      <c r="A27" s="155" t="s">
        <v>246</v>
      </c>
      <c r="B27" s="145" t="s">
        <v>293</v>
      </c>
      <c r="C27" s="65"/>
      <c r="D27" s="65"/>
    </row>
    <row r="28" spans="1:4" s="45" customFormat="1" ht="18.75" hidden="1">
      <c r="A28" s="155" t="s">
        <v>294</v>
      </c>
      <c r="B28" s="145" t="s">
        <v>295</v>
      </c>
      <c r="C28" s="65"/>
      <c r="D28" s="65"/>
    </row>
    <row r="29" spans="1:4" s="45" customFormat="1" ht="18.75" hidden="1">
      <c r="A29" s="155" t="s">
        <v>296</v>
      </c>
      <c r="B29" s="145" t="s">
        <v>297</v>
      </c>
      <c r="C29" s="65"/>
      <c r="D29" s="65"/>
    </row>
    <row r="30" spans="1:4" s="45" customFormat="1" ht="18.75">
      <c r="A30" s="155" t="s">
        <v>245</v>
      </c>
      <c r="B30" s="145" t="s">
        <v>298</v>
      </c>
      <c r="C30" s="198">
        <f ca="1">'Приложение 9'!L45</f>
        <v>422.97</v>
      </c>
      <c r="D30" s="198">
        <f ca="1">'Приложение 9'!M45</f>
        <v>422.97</v>
      </c>
    </row>
    <row r="31" spans="1:4" s="45" customFormat="1" ht="18.75" hidden="1">
      <c r="A31" s="155" t="s">
        <v>244</v>
      </c>
      <c r="B31" s="145" t="s">
        <v>299</v>
      </c>
      <c r="C31" s="65"/>
      <c r="D31" s="65"/>
    </row>
    <row r="32" spans="1:4" s="45" customFormat="1" ht="18.75" hidden="1">
      <c r="A32" s="155" t="s">
        <v>243</v>
      </c>
      <c r="B32" s="145" t="s">
        <v>300</v>
      </c>
      <c r="C32" s="65"/>
      <c r="D32" s="65"/>
    </row>
    <row r="33" spans="1:4" s="45" customFormat="1" ht="18.75" hidden="1">
      <c r="A33" s="155" t="s">
        <v>242</v>
      </c>
      <c r="B33" s="145" t="s">
        <v>301</v>
      </c>
      <c r="C33" s="65"/>
      <c r="D33" s="65"/>
    </row>
    <row r="34" spans="1:4" s="45" customFormat="1" ht="18.75">
      <c r="A34" s="155" t="s">
        <v>241</v>
      </c>
      <c r="B34" s="145" t="s">
        <v>302</v>
      </c>
      <c r="C34" s="198">
        <f ca="1">'Приложение 9'!L46</f>
        <v>422.97</v>
      </c>
      <c r="D34" s="198">
        <f ca="1">'Приложение 9'!M46</f>
        <v>422.97</v>
      </c>
    </row>
    <row r="35" spans="1:4" s="45" customFormat="1" ht="18.75" hidden="1">
      <c r="A35" s="155" t="s">
        <v>240</v>
      </c>
      <c r="B35" s="145" t="s">
        <v>303</v>
      </c>
      <c r="C35" s="65"/>
      <c r="D35" s="65"/>
    </row>
    <row r="36" spans="1:4" s="45" customFormat="1" ht="18.75">
      <c r="A36" s="155" t="s">
        <v>338</v>
      </c>
      <c r="B36" s="145" t="s">
        <v>304</v>
      </c>
      <c r="C36" s="198">
        <f ca="1">'Приложение 9'!L54</f>
        <v>41.26</v>
      </c>
      <c r="D36" s="198">
        <f ca="1">'Приложение 9'!M54</f>
        <v>0</v>
      </c>
    </row>
    <row r="37" spans="1:4" s="45" customFormat="1" ht="18.75">
      <c r="A37" s="155" t="s">
        <v>239</v>
      </c>
      <c r="B37" s="145" t="s">
        <v>305</v>
      </c>
      <c r="C37" s="198">
        <f ca="1">'Приложение 9'!L55</f>
        <v>41.26</v>
      </c>
      <c r="D37" s="198">
        <f ca="1">'Приложение 9'!M55</f>
        <v>0</v>
      </c>
    </row>
    <row r="38" spans="1:4" s="45" customFormat="1" ht="18.75" hidden="1">
      <c r="A38" s="155" t="s">
        <v>339</v>
      </c>
      <c r="B38" s="145" t="s">
        <v>306</v>
      </c>
      <c r="C38" s="65"/>
      <c r="D38" s="65"/>
    </row>
    <row r="39" spans="1:4" s="45" customFormat="1" ht="18.75" hidden="1">
      <c r="A39" s="155" t="s">
        <v>237</v>
      </c>
      <c r="B39" s="145" t="s">
        <v>307</v>
      </c>
      <c r="C39" s="65"/>
      <c r="D39" s="65"/>
    </row>
    <row r="40" spans="1:4" s="45" customFormat="1" ht="18.75" hidden="1">
      <c r="A40" s="155" t="s">
        <v>340</v>
      </c>
      <c r="B40" s="145" t="s">
        <v>308</v>
      </c>
      <c r="C40" s="65"/>
      <c r="D40" s="65"/>
    </row>
    <row r="41" spans="1:4" s="45" customFormat="1" ht="18.75" hidden="1">
      <c r="A41" s="155" t="s">
        <v>236</v>
      </c>
      <c r="B41" s="145" t="s">
        <v>309</v>
      </c>
      <c r="C41" s="65"/>
      <c r="D41" s="65"/>
    </row>
    <row r="42" spans="1:4" s="45" customFormat="1" ht="18.75" hidden="1">
      <c r="A42" s="155" t="s">
        <v>235</v>
      </c>
      <c r="B42" s="145" t="s">
        <v>310</v>
      </c>
      <c r="C42" s="65"/>
      <c r="D42" s="65"/>
    </row>
    <row r="43" spans="1:4" s="45" customFormat="1" ht="18.75" hidden="1">
      <c r="A43" s="155" t="s">
        <v>234</v>
      </c>
      <c r="B43" s="145" t="s">
        <v>311</v>
      </c>
      <c r="C43" s="65"/>
      <c r="D43" s="65"/>
    </row>
    <row r="44" spans="1:4" s="45" customFormat="1" ht="18.75" hidden="1">
      <c r="A44" s="155" t="s">
        <v>233</v>
      </c>
      <c r="B44" s="145" t="s">
        <v>312</v>
      </c>
      <c r="C44" s="65"/>
      <c r="D44" s="65"/>
    </row>
    <row r="45" spans="1:4" s="45" customFormat="1" ht="18.75">
      <c r="A45" s="155" t="s">
        <v>313</v>
      </c>
      <c r="B45" s="145" t="s">
        <v>314</v>
      </c>
      <c r="C45" s="198">
        <f ca="1">'Приложение 9'!L59</f>
        <v>1903.38</v>
      </c>
      <c r="D45" s="198">
        <f ca="1">'Приложение 9'!M59</f>
        <v>1854.5900000000001</v>
      </c>
    </row>
    <row r="46" spans="1:4" s="45" customFormat="1" ht="18.75">
      <c r="A46" s="155" t="s">
        <v>315</v>
      </c>
      <c r="B46" s="145" t="s">
        <v>317</v>
      </c>
      <c r="C46" s="197">
        <f ca="1">'Приложение 9'!L60</f>
        <v>0</v>
      </c>
      <c r="D46" s="197">
        <f ca="1">'Приложение 9'!M60</f>
        <v>0</v>
      </c>
    </row>
    <row r="47" spans="1:4" s="45" customFormat="1" ht="18.75" hidden="1">
      <c r="A47" s="155" t="s">
        <v>316</v>
      </c>
      <c r="B47" s="145" t="s">
        <v>317</v>
      </c>
      <c r="C47" s="65"/>
      <c r="D47" s="65"/>
    </row>
    <row r="48" spans="1:4" s="45" customFormat="1" ht="18.75" hidden="1">
      <c r="A48" s="155" t="s">
        <v>318</v>
      </c>
      <c r="B48" s="145" t="s">
        <v>319</v>
      </c>
      <c r="C48" s="65"/>
      <c r="D48" s="65"/>
    </row>
    <row r="49" spans="1:4" s="45" customFormat="1" ht="18.75">
      <c r="A49" s="155" t="s">
        <v>320</v>
      </c>
      <c r="B49" s="145" t="s">
        <v>321</v>
      </c>
      <c r="C49" s="198">
        <f ca="1">'Приложение 9'!L63</f>
        <v>1903.38</v>
      </c>
      <c r="D49" s="198">
        <f ca="1">'Приложение 9'!M63</f>
        <v>1854.5900000000001</v>
      </c>
    </row>
    <row r="50" spans="1:4" s="45" customFormat="1" ht="18.75">
      <c r="A50" s="88" t="s">
        <v>396</v>
      </c>
      <c r="B50" s="86" t="s">
        <v>412</v>
      </c>
      <c r="C50" s="198">
        <f ca="1">'Приложение 9'!L70</f>
        <v>143.16</v>
      </c>
      <c r="D50" s="198">
        <f ca="1">'Приложение 9'!M70</f>
        <v>286.31</v>
      </c>
    </row>
    <row r="51" spans="1:4" s="45" customFormat="1" ht="18.75" hidden="1">
      <c r="A51" s="155" t="s">
        <v>322</v>
      </c>
      <c r="B51" s="145" t="s">
        <v>323</v>
      </c>
      <c r="C51" s="65"/>
      <c r="D51" s="65"/>
    </row>
    <row r="52" spans="1:4" s="45" customFormat="1" ht="18.75" hidden="1">
      <c r="A52" s="155" t="s">
        <v>341</v>
      </c>
      <c r="B52" s="145" t="s">
        <v>342</v>
      </c>
      <c r="C52" s="65"/>
      <c r="D52" s="65"/>
    </row>
    <row r="53" spans="1:4" s="45" customFormat="1" ht="18.75" hidden="1">
      <c r="A53" s="155" t="s">
        <v>238</v>
      </c>
      <c r="B53" s="145" t="s">
        <v>324</v>
      </c>
      <c r="C53" s="65"/>
      <c r="D53" s="65"/>
    </row>
    <row r="54" spans="1:4" s="45" customFormat="1" ht="18.75" hidden="1">
      <c r="A54" s="155" t="s">
        <v>325</v>
      </c>
      <c r="B54" s="145" t="s">
        <v>326</v>
      </c>
      <c r="C54" s="65"/>
      <c r="D54" s="65"/>
    </row>
    <row r="55" spans="1:4" s="45" customFormat="1" ht="18.75" hidden="1">
      <c r="A55" s="155" t="s">
        <v>343</v>
      </c>
      <c r="B55" s="145" t="s">
        <v>327</v>
      </c>
      <c r="C55" s="65"/>
      <c r="D55" s="65"/>
    </row>
    <row r="56" spans="1:4" s="45" customFormat="1" ht="25.5" hidden="1">
      <c r="A56" s="155" t="s">
        <v>344</v>
      </c>
      <c r="B56" s="145" t="s">
        <v>328</v>
      </c>
      <c r="C56" s="65"/>
      <c r="D56" s="65"/>
    </row>
    <row r="57" spans="1:4" s="45" customFormat="1" ht="25.5" hidden="1">
      <c r="A57" s="155" t="s">
        <v>329</v>
      </c>
      <c r="B57" s="145" t="s">
        <v>330</v>
      </c>
      <c r="C57" s="65"/>
      <c r="D57" s="65"/>
    </row>
    <row r="58" spans="1:4" s="45" customFormat="1" ht="18.75" hidden="1">
      <c r="A58" s="155" t="s">
        <v>331</v>
      </c>
      <c r="B58" s="145" t="s">
        <v>332</v>
      </c>
      <c r="C58" s="65"/>
      <c r="D58" s="65"/>
    </row>
    <row r="59" spans="1:4" s="45" customFormat="1" ht="18.75" hidden="1">
      <c r="A59" s="155" t="s">
        <v>345</v>
      </c>
      <c r="B59" s="145" t="s">
        <v>333</v>
      </c>
      <c r="C59" s="65"/>
      <c r="D59" s="65"/>
    </row>
    <row r="60" spans="1:4" s="45" customFormat="1" ht="18.75">
      <c r="A60" s="156" t="s">
        <v>232</v>
      </c>
      <c r="B60" s="157"/>
      <c r="C60" s="158">
        <f>C7+C12+C23+C30+C36+C45+C50</f>
        <v>5740.16</v>
      </c>
      <c r="D60" s="158">
        <f>D7+D12+D23+D30+D36+D45+D50</f>
        <v>5753.56</v>
      </c>
    </row>
    <row r="61" spans="1:4" s="45" customFormat="1" ht="18.75">
      <c r="A61" s="75"/>
      <c r="B61" s="76"/>
      <c r="C61" s="77"/>
      <c r="D61" s="77"/>
    </row>
    <row r="62" spans="1:4" s="45" customFormat="1" ht="18.75">
      <c r="A62" s="75"/>
      <c r="B62" s="76"/>
      <c r="C62" s="77"/>
      <c r="D62" s="77"/>
    </row>
    <row r="63" spans="1:4" s="45" customFormat="1" ht="18.75">
      <c r="A63" s="75"/>
      <c r="B63" s="76"/>
      <c r="C63" s="77"/>
      <c r="D63" s="77"/>
    </row>
    <row r="64" spans="1:4" s="45" customFormat="1" ht="18.75">
      <c r="A64" s="75"/>
      <c r="B64" s="76"/>
      <c r="C64" s="77"/>
      <c r="D64" s="77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8"/>
      <c r="B67" s="79"/>
      <c r="C67" s="77"/>
      <c r="D67" s="77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topLeftCell="A3" workbookViewId="0">
      <selection activeCell="L17" sqref="L17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3.28515625" style="130" hidden="1" customWidth="1"/>
    <col min="11" max="11" width="12.42578125" style="130" customWidth="1"/>
    <col min="12" max="12" width="14.5703125" style="131" customWidth="1"/>
    <col min="13" max="13" width="9.140625" style="30" hidden="1" customWidth="1"/>
    <col min="14" max="16384" width="9.140625" style="30"/>
  </cols>
  <sheetData>
    <row r="1" spans="1:15" ht="159.75" customHeight="1">
      <c r="A1" s="23"/>
      <c r="B1" s="23"/>
      <c r="C1" s="23"/>
      <c r="F1" s="272" t="s">
        <v>192</v>
      </c>
      <c r="G1" s="272"/>
      <c r="H1" s="272"/>
      <c r="I1" s="272"/>
      <c r="J1" s="272"/>
      <c r="K1" s="272"/>
      <c r="L1" s="272"/>
      <c r="M1" s="272"/>
      <c r="N1" s="297"/>
      <c r="O1" s="297"/>
    </row>
    <row r="2" spans="1:15" ht="16.5" customHeight="1">
      <c r="B2" s="28"/>
      <c r="G2" s="89"/>
      <c r="H2" s="109"/>
      <c r="I2" s="109"/>
      <c r="J2" s="109"/>
      <c r="K2" s="109"/>
      <c r="L2" s="109"/>
    </row>
    <row r="3" spans="1:15" s="32" customFormat="1" ht="47.25" customHeight="1">
      <c r="A3" s="298" t="s">
        <v>193</v>
      </c>
      <c r="B3" s="298"/>
      <c r="C3" s="298"/>
      <c r="D3" s="298"/>
      <c r="E3" s="298"/>
      <c r="F3" s="298"/>
      <c r="G3" s="298"/>
      <c r="H3" s="298"/>
      <c r="I3" s="299"/>
      <c r="J3" s="238"/>
      <c r="K3" s="238"/>
      <c r="L3" s="110"/>
    </row>
    <row r="4" spans="1:15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59" t="s">
        <v>97</v>
      </c>
    </row>
    <row r="5" spans="1:15" s="58" customFormat="1" ht="81.75" customHeight="1">
      <c r="A5" s="73" t="s">
        <v>265</v>
      </c>
      <c r="B5" s="73"/>
      <c r="C5" s="81" t="s">
        <v>364</v>
      </c>
      <c r="D5" s="81" t="s">
        <v>365</v>
      </c>
      <c r="E5" s="81" t="s">
        <v>366</v>
      </c>
      <c r="F5" s="81" t="s">
        <v>367</v>
      </c>
      <c r="G5" s="82" t="s">
        <v>152</v>
      </c>
      <c r="H5" s="114" t="s">
        <v>62</v>
      </c>
      <c r="I5" s="114" t="s">
        <v>152</v>
      </c>
      <c r="J5" s="116" t="s">
        <v>170</v>
      </c>
      <c r="K5" s="116" t="s">
        <v>171</v>
      </c>
      <c r="L5" s="225" t="s">
        <v>45</v>
      </c>
    </row>
    <row r="6" spans="1:15" s="57" customFormat="1">
      <c r="A6" s="115">
        <v>1</v>
      </c>
      <c r="B6" s="115">
        <v>2</v>
      </c>
      <c r="C6" s="81" t="s">
        <v>266</v>
      </c>
      <c r="D6" s="81" t="s">
        <v>267</v>
      </c>
      <c r="E6" s="81" t="s">
        <v>268</v>
      </c>
      <c r="F6" s="81" t="s">
        <v>269</v>
      </c>
      <c r="G6" s="115">
        <v>7</v>
      </c>
      <c r="H6" s="116">
        <v>8</v>
      </c>
      <c r="I6" s="116">
        <v>7</v>
      </c>
      <c r="J6" s="116"/>
      <c r="K6" s="116"/>
      <c r="L6" s="226">
        <v>7</v>
      </c>
    </row>
    <row r="7" spans="1:15" s="31" customFormat="1">
      <c r="A7" s="192" t="s">
        <v>368</v>
      </c>
      <c r="B7" s="193" t="s">
        <v>369</v>
      </c>
      <c r="C7" s="193"/>
      <c r="D7" s="193"/>
      <c r="E7" s="193"/>
      <c r="F7" s="194"/>
      <c r="G7" s="195" t="e">
        <f>G8+G20+G33</f>
        <v>#REF!</v>
      </c>
      <c r="H7" s="196" t="e">
        <f>H8+H20+H33+H14</f>
        <v>#REF!</v>
      </c>
      <c r="I7" s="196" t="e">
        <f>L7-H7</f>
        <v>#REF!</v>
      </c>
      <c r="J7" s="221">
        <f>J8+J20+J33+J14</f>
        <v>2282.2399999999998</v>
      </c>
      <c r="K7" s="196">
        <f>L7-J7</f>
        <v>807.65000000000009</v>
      </c>
      <c r="L7" s="221">
        <f>L8+L20+L33+L14</f>
        <v>3089.89</v>
      </c>
    </row>
    <row r="8" spans="1:15" s="33" customFormat="1" ht="34.5" customHeight="1">
      <c r="A8" s="84" t="s">
        <v>371</v>
      </c>
      <c r="B8" s="81" t="s">
        <v>369</v>
      </c>
      <c r="C8" s="81" t="s">
        <v>370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52" si="0">L8-H8</f>
        <v>94.600000000000023</v>
      </c>
      <c r="J8" s="199">
        <f>J9</f>
        <v>599.29999999999995</v>
      </c>
      <c r="K8" s="196">
        <f t="shared" ref="K8:K75" si="1">L8-J8</f>
        <v>155.30000000000007</v>
      </c>
      <c r="L8" s="199">
        <f>L9</f>
        <v>754.6</v>
      </c>
    </row>
    <row r="9" spans="1:15" s="31" customFormat="1" ht="50.25" customHeight="1">
      <c r="A9" s="85" t="s">
        <v>130</v>
      </c>
      <c r="B9" s="86" t="s">
        <v>369</v>
      </c>
      <c r="C9" s="86" t="s">
        <v>370</v>
      </c>
      <c r="D9" s="86" t="s">
        <v>372</v>
      </c>
      <c r="E9" s="86"/>
      <c r="F9" s="86"/>
      <c r="G9" s="83">
        <f>G10</f>
        <v>500</v>
      </c>
      <c r="H9" s="114">
        <f>H10</f>
        <v>0</v>
      </c>
      <c r="I9" s="114">
        <f t="shared" si="0"/>
        <v>754.6</v>
      </c>
      <c r="J9" s="199">
        <f>J10</f>
        <v>599.29999999999995</v>
      </c>
      <c r="K9" s="196">
        <f t="shared" si="1"/>
        <v>155.30000000000007</v>
      </c>
      <c r="L9" s="199">
        <f>L10</f>
        <v>754.6</v>
      </c>
    </row>
    <row r="10" spans="1:15" s="31" customFormat="1" ht="17.25" customHeight="1">
      <c r="A10" s="85" t="s">
        <v>375</v>
      </c>
      <c r="B10" s="86" t="s">
        <v>369</v>
      </c>
      <c r="C10" s="86" t="s">
        <v>370</v>
      </c>
      <c r="D10" s="86" t="s">
        <v>372</v>
      </c>
      <c r="E10" s="86" t="s">
        <v>63</v>
      </c>
      <c r="F10" s="86"/>
      <c r="G10" s="83">
        <f>G12+G13</f>
        <v>500</v>
      </c>
      <c r="H10" s="114"/>
      <c r="I10" s="114">
        <f t="shared" si="0"/>
        <v>754.6</v>
      </c>
      <c r="J10" s="199">
        <f>J12+J13</f>
        <v>599.29999999999995</v>
      </c>
      <c r="K10" s="196">
        <f t="shared" si="1"/>
        <v>155.30000000000007</v>
      </c>
      <c r="L10" s="199">
        <f>L12+L13</f>
        <v>754.6</v>
      </c>
    </row>
    <row r="11" spans="1:15" s="31" customFormat="1" ht="25.5">
      <c r="A11" s="85" t="s">
        <v>131</v>
      </c>
      <c r="B11" s="86" t="s">
        <v>369</v>
      </c>
      <c r="C11" s="86" t="s">
        <v>370</v>
      </c>
      <c r="D11" s="86" t="s">
        <v>372</v>
      </c>
      <c r="E11" s="86" t="s">
        <v>64</v>
      </c>
      <c r="F11" s="86"/>
      <c r="G11" s="118"/>
      <c r="H11" s="114"/>
      <c r="I11" s="114">
        <f t="shared" si="0"/>
        <v>754.6</v>
      </c>
      <c r="J11" s="199">
        <f>J12+J13</f>
        <v>599.29999999999995</v>
      </c>
      <c r="K11" s="196">
        <f t="shared" si="1"/>
        <v>155.30000000000007</v>
      </c>
      <c r="L11" s="199">
        <f>L12+L13</f>
        <v>754.6</v>
      </c>
    </row>
    <row r="12" spans="1:15" s="31" customFormat="1">
      <c r="A12" s="85" t="s">
        <v>65</v>
      </c>
      <c r="B12" s="86" t="s">
        <v>369</v>
      </c>
      <c r="C12" s="86" t="s">
        <v>370</v>
      </c>
      <c r="D12" s="86" t="s">
        <v>372</v>
      </c>
      <c r="E12" s="86" t="s">
        <v>64</v>
      </c>
      <c r="F12" s="86" t="s">
        <v>374</v>
      </c>
      <c r="G12" s="118">
        <v>500</v>
      </c>
      <c r="H12" s="114"/>
      <c r="I12" s="114">
        <f t="shared" si="0"/>
        <v>579.57000000000005</v>
      </c>
      <c r="J12" s="199">
        <v>460.3</v>
      </c>
      <c r="K12" s="196">
        <f t="shared" si="1"/>
        <v>119.27000000000004</v>
      </c>
      <c r="L12" s="199">
        <v>579.57000000000005</v>
      </c>
      <c r="O12" s="30"/>
    </row>
    <row r="13" spans="1:15" s="31" customFormat="1">
      <c r="A13" s="85" t="s">
        <v>66</v>
      </c>
      <c r="B13" s="86" t="s">
        <v>369</v>
      </c>
      <c r="C13" s="86" t="s">
        <v>370</v>
      </c>
      <c r="D13" s="86" t="s">
        <v>372</v>
      </c>
      <c r="E13" s="86" t="s">
        <v>64</v>
      </c>
      <c r="F13" s="86" t="s">
        <v>49</v>
      </c>
      <c r="G13" s="118"/>
      <c r="H13" s="114"/>
      <c r="I13" s="114">
        <f t="shared" si="0"/>
        <v>175.03</v>
      </c>
      <c r="J13" s="199">
        <v>139</v>
      </c>
      <c r="K13" s="196">
        <f t="shared" si="1"/>
        <v>36.03</v>
      </c>
      <c r="L13" s="199">
        <v>175.03</v>
      </c>
      <c r="O13" s="30"/>
    </row>
    <row r="14" spans="1:15" s="59" customFormat="1" ht="38.25">
      <c r="A14" s="119" t="s">
        <v>261</v>
      </c>
      <c r="B14" s="86" t="s">
        <v>369</v>
      </c>
      <c r="C14" s="120"/>
      <c r="D14" s="120"/>
      <c r="E14" s="120"/>
      <c r="F14" s="120"/>
      <c r="G14" s="83"/>
      <c r="H14" s="114" t="e">
        <f>#REF!</f>
        <v>#REF!</v>
      </c>
      <c r="I14" s="114">
        <f>L1</f>
        <v>0</v>
      </c>
      <c r="J14" s="199">
        <f>J15</f>
        <v>0</v>
      </c>
      <c r="K14" s="196">
        <f t="shared" si="1"/>
        <v>0</v>
      </c>
      <c r="L14" s="199">
        <f>L15</f>
        <v>0</v>
      </c>
      <c r="M14" s="31"/>
    </row>
    <row r="15" spans="1:15" s="59" customFormat="1" ht="42.75" customHeight="1">
      <c r="A15" s="119" t="s">
        <v>132</v>
      </c>
      <c r="B15" s="86" t="s">
        <v>369</v>
      </c>
      <c r="C15" s="122" t="s">
        <v>370</v>
      </c>
      <c r="D15" s="122"/>
      <c r="E15" s="123"/>
      <c r="F15" s="87"/>
      <c r="G15" s="83"/>
      <c r="H15" s="114"/>
      <c r="I15" s="114"/>
      <c r="J15" s="199">
        <f>J16</f>
        <v>0</v>
      </c>
      <c r="K15" s="196">
        <f t="shared" si="1"/>
        <v>0</v>
      </c>
      <c r="L15" s="199">
        <f>L16</f>
        <v>0</v>
      </c>
      <c r="M15" s="31"/>
    </row>
    <row r="16" spans="1:15" s="59" customFormat="1" ht="30" customHeight="1">
      <c r="A16" s="121" t="s">
        <v>378</v>
      </c>
      <c r="B16" s="86" t="s">
        <v>369</v>
      </c>
      <c r="C16" s="122" t="s">
        <v>370</v>
      </c>
      <c r="D16" s="122" t="s">
        <v>377</v>
      </c>
      <c r="E16" s="123" t="s">
        <v>63</v>
      </c>
      <c r="F16" s="87"/>
      <c r="G16" s="83"/>
      <c r="H16" s="114"/>
      <c r="I16" s="114"/>
      <c r="J16" s="199">
        <f>J17</f>
        <v>0</v>
      </c>
      <c r="K16" s="196">
        <f t="shared" si="1"/>
        <v>0</v>
      </c>
      <c r="L16" s="199">
        <f>L17</f>
        <v>0</v>
      </c>
      <c r="M16" s="31"/>
    </row>
    <row r="17" spans="1:13" s="59" customFormat="1" ht="40.5" customHeight="1">
      <c r="A17" s="121" t="s">
        <v>133</v>
      </c>
      <c r="B17" s="86" t="s">
        <v>369</v>
      </c>
      <c r="C17" s="122" t="s">
        <v>370</v>
      </c>
      <c r="D17" s="122" t="s">
        <v>377</v>
      </c>
      <c r="E17" s="123" t="s">
        <v>63</v>
      </c>
      <c r="F17" s="87"/>
      <c r="G17" s="83"/>
      <c r="H17" s="114"/>
      <c r="I17" s="114"/>
      <c r="J17" s="199">
        <f>J18+J19</f>
        <v>0</v>
      </c>
      <c r="K17" s="196">
        <f t="shared" si="1"/>
        <v>0</v>
      </c>
      <c r="L17" s="199">
        <f>L18+L19</f>
        <v>0</v>
      </c>
      <c r="M17" s="31"/>
    </row>
    <row r="18" spans="1:13" s="59" customFormat="1" ht="40.5" customHeight="1">
      <c r="A18" s="121" t="s">
        <v>65</v>
      </c>
      <c r="B18" s="86" t="s">
        <v>369</v>
      </c>
      <c r="C18" s="122" t="s">
        <v>370</v>
      </c>
      <c r="D18" s="122" t="s">
        <v>377</v>
      </c>
      <c r="E18" s="123" t="s">
        <v>95</v>
      </c>
      <c r="F18" s="87" t="s">
        <v>374</v>
      </c>
      <c r="G18" s="83"/>
      <c r="H18" s="114"/>
      <c r="I18" s="114"/>
      <c r="J18" s="199"/>
      <c r="K18" s="196">
        <f t="shared" si="1"/>
        <v>0</v>
      </c>
      <c r="L18" s="199"/>
      <c r="M18" s="31"/>
    </row>
    <row r="19" spans="1:13" s="59" customFormat="1" ht="40.5" customHeight="1">
      <c r="A19" s="121" t="s">
        <v>96</v>
      </c>
      <c r="B19" s="86" t="s">
        <v>369</v>
      </c>
      <c r="C19" s="122" t="s">
        <v>370</v>
      </c>
      <c r="D19" s="122" t="s">
        <v>377</v>
      </c>
      <c r="E19" s="123" t="s">
        <v>95</v>
      </c>
      <c r="F19" s="87" t="s">
        <v>49</v>
      </c>
      <c r="G19" s="83"/>
      <c r="H19" s="114"/>
      <c r="I19" s="114"/>
      <c r="J19" s="199"/>
      <c r="K19" s="196">
        <f t="shared" si="1"/>
        <v>0</v>
      </c>
      <c r="L19" s="199"/>
      <c r="M19" s="31"/>
    </row>
    <row r="20" spans="1:13" s="59" customFormat="1" ht="54" customHeight="1">
      <c r="A20" s="85" t="s">
        <v>260</v>
      </c>
      <c r="B20" s="86" t="s">
        <v>369</v>
      </c>
      <c r="C20" s="86" t="s">
        <v>370</v>
      </c>
      <c r="D20" s="86" t="s">
        <v>380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9">
        <f>J21</f>
        <v>1672.94</v>
      </c>
      <c r="K20" s="196">
        <f t="shared" si="1"/>
        <v>652.34999999999991</v>
      </c>
      <c r="L20" s="199">
        <f>L21</f>
        <v>2325.29</v>
      </c>
    </row>
    <row r="21" spans="1:13" ht="35.25" customHeight="1">
      <c r="A21" s="117" t="s">
        <v>67</v>
      </c>
      <c r="B21" s="86" t="s">
        <v>369</v>
      </c>
      <c r="C21" s="86" t="s">
        <v>370</v>
      </c>
      <c r="D21" s="86" t="s">
        <v>380</v>
      </c>
      <c r="E21" s="86" t="s">
        <v>68</v>
      </c>
      <c r="F21" s="86"/>
      <c r="G21" s="118"/>
      <c r="H21" s="114"/>
      <c r="I21" s="114">
        <f t="shared" si="0"/>
        <v>2325.29</v>
      </c>
      <c r="J21" s="199">
        <f>J22</f>
        <v>1672.94</v>
      </c>
      <c r="K21" s="196">
        <f t="shared" si="1"/>
        <v>652.34999999999991</v>
      </c>
      <c r="L21" s="199">
        <f>L22</f>
        <v>2325.29</v>
      </c>
    </row>
    <row r="22" spans="1:13" ht="51">
      <c r="A22" s="85" t="s">
        <v>134</v>
      </c>
      <c r="B22" s="86" t="s">
        <v>369</v>
      </c>
      <c r="C22" s="86" t="s">
        <v>370</v>
      </c>
      <c r="D22" s="86" t="s">
        <v>380</v>
      </c>
      <c r="E22" s="86" t="s">
        <v>50</v>
      </c>
      <c r="F22" s="86"/>
      <c r="G22" s="118"/>
      <c r="H22" s="114"/>
      <c r="I22" s="114">
        <f t="shared" si="0"/>
        <v>2325.29</v>
      </c>
      <c r="J22" s="199">
        <f>J23+J26</f>
        <v>1672.94</v>
      </c>
      <c r="K22" s="196">
        <f t="shared" si="1"/>
        <v>652.34999999999991</v>
      </c>
      <c r="L22" s="199">
        <f>L23+L26</f>
        <v>2325.29</v>
      </c>
    </row>
    <row r="23" spans="1:13" ht="25.5">
      <c r="A23" s="125" t="s">
        <v>135</v>
      </c>
      <c r="B23" s="86" t="s">
        <v>369</v>
      </c>
      <c r="C23" s="86" t="s">
        <v>370</v>
      </c>
      <c r="D23" s="86" t="s">
        <v>380</v>
      </c>
      <c r="E23" s="86" t="s">
        <v>51</v>
      </c>
      <c r="F23" s="86"/>
      <c r="G23" s="118"/>
      <c r="H23" s="114"/>
      <c r="I23" s="114">
        <f t="shared" si="0"/>
        <v>2257.59</v>
      </c>
      <c r="J23" s="199">
        <f>J24+J25</f>
        <v>1625</v>
      </c>
      <c r="K23" s="196">
        <f t="shared" si="1"/>
        <v>632.59000000000015</v>
      </c>
      <c r="L23" s="199">
        <f>L24+L25</f>
        <v>2257.59</v>
      </c>
    </row>
    <row r="24" spans="1:13">
      <c r="A24" s="125" t="s">
        <v>65</v>
      </c>
      <c r="B24" s="86" t="s">
        <v>369</v>
      </c>
      <c r="C24" s="86" t="s">
        <v>370</v>
      </c>
      <c r="D24" s="86" t="s">
        <v>380</v>
      </c>
      <c r="E24" s="86" t="s">
        <v>51</v>
      </c>
      <c r="F24" s="126" t="s">
        <v>374</v>
      </c>
      <c r="G24" s="118"/>
      <c r="H24" s="114"/>
      <c r="I24" s="114">
        <f t="shared" si="0"/>
        <v>1733.94</v>
      </c>
      <c r="J24" s="233">
        <v>1228.0999999999999</v>
      </c>
      <c r="K24" s="196">
        <f t="shared" si="1"/>
        <v>505.84000000000015</v>
      </c>
      <c r="L24" s="233">
        <v>1733.94</v>
      </c>
    </row>
    <row r="25" spans="1:13" ht="38.25">
      <c r="A25" s="125" t="s">
        <v>69</v>
      </c>
      <c r="B25" s="86" t="s">
        <v>369</v>
      </c>
      <c r="C25" s="86" t="s">
        <v>370</v>
      </c>
      <c r="D25" s="86" t="s">
        <v>380</v>
      </c>
      <c r="E25" s="86" t="s">
        <v>51</v>
      </c>
      <c r="F25" s="126" t="s">
        <v>49</v>
      </c>
      <c r="G25" s="118"/>
      <c r="H25" s="114"/>
      <c r="I25" s="114">
        <f t="shared" si="0"/>
        <v>523.65</v>
      </c>
      <c r="J25" s="199">
        <v>396.9</v>
      </c>
      <c r="K25" s="196">
        <f t="shared" si="1"/>
        <v>126.75</v>
      </c>
      <c r="L25" s="199">
        <v>523.65</v>
      </c>
    </row>
    <row r="26" spans="1:13" ht="25.5">
      <c r="A26" s="125" t="s">
        <v>136</v>
      </c>
      <c r="B26" s="86" t="s">
        <v>369</v>
      </c>
      <c r="C26" s="86" t="s">
        <v>370</v>
      </c>
      <c r="D26" s="86" t="s">
        <v>380</v>
      </c>
      <c r="E26" s="86" t="s">
        <v>52</v>
      </c>
      <c r="F26" s="86"/>
      <c r="G26" s="118"/>
      <c r="H26" s="114"/>
      <c r="I26" s="114">
        <f t="shared" si="0"/>
        <v>67.7</v>
      </c>
      <c r="J26" s="199">
        <f>J27+J28+J29+J30+J31</f>
        <v>47.94</v>
      </c>
      <c r="K26" s="196">
        <f t="shared" si="1"/>
        <v>19.760000000000005</v>
      </c>
      <c r="L26" s="199">
        <f>L27+L28+L29+L30+L31+L32</f>
        <v>67.7</v>
      </c>
    </row>
    <row r="27" spans="1:13" ht="25.5">
      <c r="A27" s="125" t="s">
        <v>70</v>
      </c>
      <c r="B27" s="86" t="s">
        <v>369</v>
      </c>
      <c r="C27" s="86" t="s">
        <v>370</v>
      </c>
      <c r="D27" s="86" t="s">
        <v>380</v>
      </c>
      <c r="E27" s="86" t="s">
        <v>52</v>
      </c>
      <c r="F27" s="227" t="s">
        <v>379</v>
      </c>
      <c r="G27" s="118"/>
      <c r="H27" s="114"/>
      <c r="I27" s="114">
        <f t="shared" si="0"/>
        <v>27</v>
      </c>
      <c r="J27" s="199">
        <v>16.8</v>
      </c>
      <c r="K27" s="196">
        <f t="shared" si="1"/>
        <v>10.199999999999999</v>
      </c>
      <c r="L27" s="199">
        <v>27</v>
      </c>
    </row>
    <row r="28" spans="1:13" ht="25.5">
      <c r="A28" s="125" t="s">
        <v>388</v>
      </c>
      <c r="B28" s="86" t="s">
        <v>369</v>
      </c>
      <c r="C28" s="86" t="s">
        <v>370</v>
      </c>
      <c r="D28" s="86" t="s">
        <v>380</v>
      </c>
      <c r="E28" s="86" t="s">
        <v>52</v>
      </c>
      <c r="F28" s="227">
        <v>244</v>
      </c>
      <c r="G28" s="118"/>
      <c r="H28" s="114"/>
      <c r="I28" s="114">
        <f t="shared" si="0"/>
        <v>0</v>
      </c>
      <c r="J28" s="199">
        <v>31.14</v>
      </c>
      <c r="K28" s="196">
        <f t="shared" si="1"/>
        <v>-31.14</v>
      </c>
      <c r="L28" s="199"/>
    </row>
    <row r="29" spans="1:13" ht="76.5">
      <c r="A29" s="125" t="s">
        <v>71</v>
      </c>
      <c r="B29" s="86" t="s">
        <v>369</v>
      </c>
      <c r="C29" s="86" t="s">
        <v>370</v>
      </c>
      <c r="D29" s="86" t="s">
        <v>380</v>
      </c>
      <c r="E29" s="86" t="s">
        <v>52</v>
      </c>
      <c r="F29" s="126" t="s">
        <v>72</v>
      </c>
      <c r="G29" s="118"/>
      <c r="H29" s="114"/>
      <c r="I29" s="114">
        <f t="shared" si="0"/>
        <v>0</v>
      </c>
      <c r="J29" s="199"/>
      <c r="K29" s="196">
        <f t="shared" si="1"/>
        <v>0</v>
      </c>
      <c r="L29" s="199"/>
    </row>
    <row r="30" spans="1:13">
      <c r="A30" s="125" t="s">
        <v>383</v>
      </c>
      <c r="B30" s="86" t="s">
        <v>369</v>
      </c>
      <c r="C30" s="86" t="s">
        <v>370</v>
      </c>
      <c r="D30" s="86" t="s">
        <v>380</v>
      </c>
      <c r="E30" s="86" t="s">
        <v>52</v>
      </c>
      <c r="F30" s="126" t="s">
        <v>384</v>
      </c>
      <c r="G30" s="118"/>
      <c r="H30" s="114"/>
      <c r="I30" s="114">
        <f t="shared" si="0"/>
        <v>31.7</v>
      </c>
      <c r="J30" s="199"/>
      <c r="K30" s="196">
        <f t="shared" si="1"/>
        <v>31.7</v>
      </c>
      <c r="L30" s="199">
        <v>31.7</v>
      </c>
    </row>
    <row r="31" spans="1:13">
      <c r="A31" s="125" t="s">
        <v>73</v>
      </c>
      <c r="B31" s="86" t="s">
        <v>369</v>
      </c>
      <c r="C31" s="86" t="s">
        <v>370</v>
      </c>
      <c r="D31" s="86" t="s">
        <v>380</v>
      </c>
      <c r="E31" s="86" t="s">
        <v>52</v>
      </c>
      <c r="F31" s="126" t="s">
        <v>385</v>
      </c>
      <c r="G31" s="118"/>
      <c r="H31" s="114"/>
      <c r="I31" s="114">
        <f t="shared" si="0"/>
        <v>6</v>
      </c>
      <c r="J31" s="199"/>
      <c r="K31" s="196">
        <f t="shared" si="1"/>
        <v>6</v>
      </c>
      <c r="L31" s="199">
        <v>6</v>
      </c>
    </row>
    <row r="32" spans="1:13">
      <c r="A32" s="125" t="s">
        <v>218</v>
      </c>
      <c r="B32" s="86" t="s">
        <v>369</v>
      </c>
      <c r="C32" s="86" t="s">
        <v>370</v>
      </c>
      <c r="D32" s="86" t="s">
        <v>380</v>
      </c>
      <c r="E32" s="86" t="s">
        <v>52</v>
      </c>
      <c r="F32" s="126" t="s">
        <v>217</v>
      </c>
      <c r="G32" s="118"/>
      <c r="H32" s="114"/>
      <c r="I32" s="114">
        <f t="shared" si="0"/>
        <v>3</v>
      </c>
      <c r="J32" s="199"/>
      <c r="K32" s="196">
        <f t="shared" si="1"/>
        <v>3</v>
      </c>
      <c r="L32" s="199">
        <v>3</v>
      </c>
    </row>
    <row r="33" spans="1:13">
      <c r="A33" s="117" t="s">
        <v>259</v>
      </c>
      <c r="B33" s="86" t="s">
        <v>369</v>
      </c>
      <c r="C33" s="86" t="s">
        <v>370</v>
      </c>
      <c r="D33" s="86" t="s">
        <v>386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9">
        <f>J34</f>
        <v>10</v>
      </c>
      <c r="K33" s="196">
        <f t="shared" si="1"/>
        <v>0</v>
      </c>
      <c r="L33" s="199">
        <f>L34</f>
        <v>10</v>
      </c>
    </row>
    <row r="34" spans="1:13" ht="38.25">
      <c r="A34" s="117" t="s">
        <v>74</v>
      </c>
      <c r="B34" s="86" t="s">
        <v>369</v>
      </c>
      <c r="C34" s="86" t="s">
        <v>370</v>
      </c>
      <c r="D34" s="86" t="s">
        <v>386</v>
      </c>
      <c r="E34" s="86" t="s">
        <v>75</v>
      </c>
      <c r="F34" s="86"/>
      <c r="G34" s="83"/>
      <c r="H34" s="114"/>
      <c r="I34" s="114">
        <f t="shared" si="0"/>
        <v>10</v>
      </c>
      <c r="J34" s="199">
        <f>J35</f>
        <v>10</v>
      </c>
      <c r="K34" s="196">
        <f t="shared" si="1"/>
        <v>0</v>
      </c>
      <c r="L34" s="199">
        <f>L35</f>
        <v>10</v>
      </c>
    </row>
    <row r="35" spans="1:13" ht="25.5">
      <c r="A35" s="127" t="s">
        <v>388</v>
      </c>
      <c r="B35" s="86" t="s">
        <v>369</v>
      </c>
      <c r="C35" s="86" t="s">
        <v>370</v>
      </c>
      <c r="D35" s="86" t="s">
        <v>386</v>
      </c>
      <c r="E35" s="86" t="s">
        <v>75</v>
      </c>
      <c r="F35" s="81" t="s">
        <v>382</v>
      </c>
      <c r="G35" s="83"/>
      <c r="H35" s="114"/>
      <c r="I35" s="114">
        <f t="shared" si="0"/>
        <v>10</v>
      </c>
      <c r="J35" s="199">
        <v>10</v>
      </c>
      <c r="K35" s="196">
        <f t="shared" si="1"/>
        <v>0</v>
      </c>
      <c r="L35" s="199">
        <v>10</v>
      </c>
      <c r="M35" s="30" t="s">
        <v>76</v>
      </c>
    </row>
    <row r="36" spans="1:13">
      <c r="A36" s="117" t="s">
        <v>398</v>
      </c>
      <c r="B36" s="86" t="s">
        <v>369</v>
      </c>
      <c r="C36" s="86" t="s">
        <v>372</v>
      </c>
      <c r="D36" s="86"/>
      <c r="E36" s="86"/>
      <c r="F36" s="86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9">
        <f>J37</f>
        <v>76.7</v>
      </c>
      <c r="K36" s="196">
        <f t="shared" si="1"/>
        <v>60.8</v>
      </c>
      <c r="L36" s="199">
        <f>L37</f>
        <v>137.5</v>
      </c>
    </row>
    <row r="37" spans="1:13">
      <c r="A37" s="117" t="s">
        <v>274</v>
      </c>
      <c r="B37" s="86" t="s">
        <v>369</v>
      </c>
      <c r="C37" s="86" t="s">
        <v>372</v>
      </c>
      <c r="D37" s="86" t="s">
        <v>377</v>
      </c>
      <c r="E37" s="86"/>
      <c r="F37" s="86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9">
        <f>J38</f>
        <v>76.7</v>
      </c>
      <c r="K37" s="196">
        <f t="shared" si="1"/>
        <v>60.8</v>
      </c>
      <c r="L37" s="199">
        <f>L38</f>
        <v>137.5</v>
      </c>
    </row>
    <row r="38" spans="1:13" ht="63.75">
      <c r="A38" s="127" t="s">
        <v>137</v>
      </c>
      <c r="B38" s="86" t="s">
        <v>369</v>
      </c>
      <c r="C38" s="86" t="s">
        <v>372</v>
      </c>
      <c r="D38" s="86" t="s">
        <v>377</v>
      </c>
      <c r="E38" s="86" t="s">
        <v>77</v>
      </c>
      <c r="F38" s="86"/>
      <c r="G38" s="118"/>
      <c r="H38" s="114"/>
      <c r="I38" s="114">
        <f t="shared" si="0"/>
        <v>137.5</v>
      </c>
      <c r="J38" s="199">
        <f>J39+J40+J41</f>
        <v>76.7</v>
      </c>
      <c r="K38" s="196">
        <f t="shared" si="1"/>
        <v>60.8</v>
      </c>
      <c r="L38" s="199">
        <f>L39+L40+L41</f>
        <v>137.5</v>
      </c>
    </row>
    <row r="39" spans="1:13">
      <c r="A39" s="125" t="s">
        <v>65</v>
      </c>
      <c r="B39" s="86" t="s">
        <v>369</v>
      </c>
      <c r="C39" s="86" t="s">
        <v>372</v>
      </c>
      <c r="D39" s="86" t="s">
        <v>377</v>
      </c>
      <c r="E39" s="86" t="s">
        <v>77</v>
      </c>
      <c r="F39" s="126" t="s">
        <v>374</v>
      </c>
      <c r="G39" s="118"/>
      <c r="H39" s="114">
        <v>0</v>
      </c>
      <c r="I39" s="114">
        <f t="shared" si="0"/>
        <v>96.46</v>
      </c>
      <c r="J39" s="199">
        <v>57.6</v>
      </c>
      <c r="K39" s="196">
        <f t="shared" si="1"/>
        <v>38.859999999999992</v>
      </c>
      <c r="L39" s="199">
        <v>96.46</v>
      </c>
      <c r="M39" s="30" t="s">
        <v>78</v>
      </c>
    </row>
    <row r="40" spans="1:13" ht="38.25">
      <c r="A40" s="125" t="s">
        <v>69</v>
      </c>
      <c r="B40" s="86" t="s">
        <v>369</v>
      </c>
      <c r="C40" s="86" t="s">
        <v>372</v>
      </c>
      <c r="D40" s="86" t="s">
        <v>377</v>
      </c>
      <c r="E40" s="86" t="s">
        <v>77</v>
      </c>
      <c r="F40" s="126" t="s">
        <v>49</v>
      </c>
      <c r="G40" s="118"/>
      <c r="H40" s="114">
        <v>0</v>
      </c>
      <c r="I40" s="114">
        <f t="shared" si="0"/>
        <v>39.04</v>
      </c>
      <c r="J40" s="199">
        <v>17.100000000000001</v>
      </c>
      <c r="K40" s="196">
        <f t="shared" si="1"/>
        <v>21.939999999999998</v>
      </c>
      <c r="L40" s="199">
        <v>39.04</v>
      </c>
      <c r="M40" s="30" t="s">
        <v>78</v>
      </c>
    </row>
    <row r="41" spans="1:13" ht="25.5">
      <c r="A41" s="127" t="s">
        <v>388</v>
      </c>
      <c r="B41" s="86" t="s">
        <v>369</v>
      </c>
      <c r="C41" s="86" t="s">
        <v>372</v>
      </c>
      <c r="D41" s="86" t="s">
        <v>377</v>
      </c>
      <c r="E41" s="86" t="s">
        <v>77</v>
      </c>
      <c r="F41" s="86" t="s">
        <v>382</v>
      </c>
      <c r="G41" s="118"/>
      <c r="H41" s="114"/>
      <c r="I41" s="114">
        <f t="shared" si="0"/>
        <v>2</v>
      </c>
      <c r="J41" s="199">
        <v>2</v>
      </c>
      <c r="K41" s="196">
        <f t="shared" si="1"/>
        <v>0</v>
      </c>
      <c r="L41" s="199">
        <v>2</v>
      </c>
      <c r="M41" s="30" t="s">
        <v>78</v>
      </c>
    </row>
    <row r="42" spans="1:13" ht="25.5">
      <c r="A42" s="127" t="s">
        <v>216</v>
      </c>
      <c r="B42" s="86" t="s">
        <v>369</v>
      </c>
      <c r="C42" s="86" t="s">
        <v>377</v>
      </c>
      <c r="D42" s="86" t="s">
        <v>220</v>
      </c>
      <c r="E42" s="30"/>
      <c r="F42" s="30"/>
      <c r="G42" s="118"/>
      <c r="H42" s="114"/>
      <c r="I42" s="114"/>
      <c r="J42" s="199"/>
      <c r="K42" s="196"/>
      <c r="L42" s="199">
        <f>L43+L44</f>
        <v>3</v>
      </c>
    </row>
    <row r="43" spans="1:13" ht="25.5">
      <c r="A43" s="127" t="s">
        <v>216</v>
      </c>
      <c r="B43" s="86" t="s">
        <v>369</v>
      </c>
      <c r="C43" s="86" t="s">
        <v>377</v>
      </c>
      <c r="D43" s="86" t="s">
        <v>220</v>
      </c>
      <c r="E43" s="86" t="s">
        <v>221</v>
      </c>
      <c r="F43" s="86" t="s">
        <v>382</v>
      </c>
      <c r="G43" s="118"/>
      <c r="H43" s="114"/>
      <c r="I43" s="114"/>
      <c r="J43" s="199"/>
      <c r="K43" s="196"/>
      <c r="L43" s="199">
        <v>1.5</v>
      </c>
    </row>
    <row r="44" spans="1:13" ht="25.5">
      <c r="A44" s="127" t="s">
        <v>216</v>
      </c>
      <c r="B44" s="86" t="s">
        <v>369</v>
      </c>
      <c r="C44" s="86" t="s">
        <v>377</v>
      </c>
      <c r="D44" s="86" t="s">
        <v>220</v>
      </c>
      <c r="E44" s="86" t="s">
        <v>222</v>
      </c>
      <c r="F44" s="86" t="s">
        <v>382</v>
      </c>
      <c r="G44" s="118"/>
      <c r="H44" s="114"/>
      <c r="I44" s="114"/>
      <c r="J44" s="199"/>
      <c r="K44" s="196"/>
      <c r="L44" s="199">
        <v>1.5</v>
      </c>
    </row>
    <row r="45" spans="1:13">
      <c r="A45" s="117" t="s">
        <v>247</v>
      </c>
      <c r="B45" s="86" t="s">
        <v>369</v>
      </c>
      <c r="C45" s="86" t="s">
        <v>381</v>
      </c>
      <c r="D45" s="86"/>
      <c r="E45" s="86"/>
      <c r="F45" s="86"/>
      <c r="G45" s="83" t="e">
        <f>#REF!+#REF!</f>
        <v>#REF!</v>
      </c>
      <c r="H45" s="114" t="e">
        <f>#REF!</f>
        <v>#REF!</v>
      </c>
      <c r="I45" s="114" t="e">
        <f t="shared" si="0"/>
        <v>#REF!</v>
      </c>
      <c r="J45" s="199">
        <f>J46</f>
        <v>0</v>
      </c>
      <c r="K45" s="196">
        <f t="shared" si="1"/>
        <v>0</v>
      </c>
      <c r="L45" s="199">
        <f>L46</f>
        <v>0</v>
      </c>
    </row>
    <row r="46" spans="1:13" ht="25.5">
      <c r="A46" s="124" t="s">
        <v>79</v>
      </c>
      <c r="B46" s="86" t="s">
        <v>369</v>
      </c>
      <c r="C46" s="86" t="s">
        <v>381</v>
      </c>
      <c r="D46" s="86" t="s">
        <v>377</v>
      </c>
      <c r="E46" s="86" t="s">
        <v>80</v>
      </c>
      <c r="F46" s="86"/>
      <c r="G46" s="118"/>
      <c r="H46" s="114"/>
      <c r="I46" s="114">
        <f t="shared" si="0"/>
        <v>0</v>
      </c>
      <c r="J46" s="199">
        <f>J47</f>
        <v>0</v>
      </c>
      <c r="K46" s="196">
        <f t="shared" si="1"/>
        <v>0</v>
      </c>
      <c r="L46" s="199">
        <f>L47</f>
        <v>0</v>
      </c>
    </row>
    <row r="47" spans="1:13" ht="25.5">
      <c r="A47" s="124" t="s">
        <v>388</v>
      </c>
      <c r="B47" s="86" t="s">
        <v>369</v>
      </c>
      <c r="C47" s="86" t="s">
        <v>381</v>
      </c>
      <c r="D47" s="86" t="s">
        <v>377</v>
      </c>
      <c r="E47" s="86" t="s">
        <v>80</v>
      </c>
      <c r="F47" s="86" t="s">
        <v>382</v>
      </c>
      <c r="G47" s="118"/>
      <c r="H47" s="114"/>
      <c r="I47" s="114">
        <f t="shared" si="0"/>
        <v>0</v>
      </c>
      <c r="J47" s="199">
        <v>0</v>
      </c>
      <c r="K47" s="196">
        <f t="shared" si="1"/>
        <v>0</v>
      </c>
      <c r="L47" s="199">
        <v>0</v>
      </c>
    </row>
    <row r="48" spans="1:13">
      <c r="A48" s="117" t="s">
        <v>391</v>
      </c>
      <c r="B48" s="86" t="s">
        <v>369</v>
      </c>
      <c r="C48" s="86" t="s">
        <v>390</v>
      </c>
      <c r="D48" s="86"/>
      <c r="E48" s="86"/>
      <c r="F48" s="86"/>
      <c r="G48" s="83" t="e">
        <f>G49</f>
        <v>#REF!</v>
      </c>
      <c r="H48" s="114" t="e">
        <f>H49</f>
        <v>#REF!</v>
      </c>
      <c r="I48" s="114" t="e">
        <f t="shared" si="0"/>
        <v>#REF!</v>
      </c>
      <c r="J48" s="199">
        <f>J49</f>
        <v>281.96000000000004</v>
      </c>
      <c r="K48" s="196">
        <f t="shared" si="1"/>
        <v>141.01</v>
      </c>
      <c r="L48" s="199">
        <f>L49</f>
        <v>422.97</v>
      </c>
    </row>
    <row r="49" spans="1:12">
      <c r="A49" s="117" t="s">
        <v>241</v>
      </c>
      <c r="B49" s="86" t="s">
        <v>369</v>
      </c>
      <c r="C49" s="86" t="s">
        <v>390</v>
      </c>
      <c r="D49" s="86" t="s">
        <v>390</v>
      </c>
      <c r="E49" s="86"/>
      <c r="F49" s="86"/>
      <c r="G49" s="83" t="e">
        <f>#REF!+#REF!</f>
        <v>#REF!</v>
      </c>
      <c r="H49" s="114" t="e">
        <f>#REF!</f>
        <v>#REF!</v>
      </c>
      <c r="I49" s="114" t="e">
        <f t="shared" si="0"/>
        <v>#REF!</v>
      </c>
      <c r="J49" s="199">
        <f>J50</f>
        <v>281.96000000000004</v>
      </c>
      <c r="K49" s="196">
        <f t="shared" si="1"/>
        <v>141.01</v>
      </c>
      <c r="L49" s="199">
        <f>L50</f>
        <v>422.97</v>
      </c>
    </row>
    <row r="50" spans="1:12">
      <c r="A50" s="124" t="s">
        <v>81</v>
      </c>
      <c r="B50" s="86" t="s">
        <v>369</v>
      </c>
      <c r="C50" s="86" t="s">
        <v>390</v>
      </c>
      <c r="D50" s="86" t="s">
        <v>390</v>
      </c>
      <c r="E50" s="86" t="s">
        <v>53</v>
      </c>
      <c r="F50" s="86"/>
      <c r="G50" s="118"/>
      <c r="H50" s="114"/>
      <c r="I50" s="114">
        <f t="shared" si="0"/>
        <v>422.97</v>
      </c>
      <c r="J50" s="199">
        <f>J51</f>
        <v>281.96000000000004</v>
      </c>
      <c r="K50" s="196">
        <f t="shared" si="1"/>
        <v>141.01</v>
      </c>
      <c r="L50" s="199">
        <f>L51</f>
        <v>422.97</v>
      </c>
    </row>
    <row r="51" spans="1:12" ht="25.5">
      <c r="A51" s="124" t="s">
        <v>82</v>
      </c>
      <c r="B51" s="86" t="s">
        <v>369</v>
      </c>
      <c r="C51" s="86" t="s">
        <v>390</v>
      </c>
      <c r="D51" s="86" t="s">
        <v>390</v>
      </c>
      <c r="E51" s="86" t="s">
        <v>54</v>
      </c>
      <c r="F51" s="86"/>
      <c r="G51" s="118"/>
      <c r="H51" s="114"/>
      <c r="I51" s="114">
        <f t="shared" si="0"/>
        <v>422.97</v>
      </c>
      <c r="J51" s="199">
        <f>J52+J55</f>
        <v>281.96000000000004</v>
      </c>
      <c r="K51" s="196">
        <f t="shared" si="1"/>
        <v>141.01</v>
      </c>
      <c r="L51" s="199">
        <f>L52+L55</f>
        <v>422.97</v>
      </c>
    </row>
    <row r="52" spans="1:12" ht="25.5">
      <c r="A52" s="125" t="s">
        <v>83</v>
      </c>
      <c r="B52" s="86" t="s">
        <v>369</v>
      </c>
      <c r="C52" s="86" t="s">
        <v>390</v>
      </c>
      <c r="D52" s="86" t="s">
        <v>390</v>
      </c>
      <c r="E52" s="86" t="s">
        <v>55</v>
      </c>
      <c r="F52" s="86"/>
      <c r="G52" s="118"/>
      <c r="H52" s="114"/>
      <c r="I52" s="114">
        <f t="shared" si="0"/>
        <v>422.97</v>
      </c>
      <c r="J52" s="199">
        <f>J53+J54</f>
        <v>281.96000000000004</v>
      </c>
      <c r="K52" s="196">
        <f t="shared" si="1"/>
        <v>141.01</v>
      </c>
      <c r="L52" s="199">
        <f>L53+L54</f>
        <v>422.97</v>
      </c>
    </row>
    <row r="53" spans="1:12">
      <c r="A53" s="125" t="s">
        <v>56</v>
      </c>
      <c r="B53" s="86" t="s">
        <v>369</v>
      </c>
      <c r="C53" s="86" t="s">
        <v>390</v>
      </c>
      <c r="D53" s="86" t="s">
        <v>390</v>
      </c>
      <c r="E53" s="86" t="s">
        <v>55</v>
      </c>
      <c r="F53" s="126" t="s">
        <v>387</v>
      </c>
      <c r="G53" s="118"/>
      <c r="H53" s="114"/>
      <c r="I53" s="114">
        <f t="shared" ref="I53:I75" si="2">L53-H53</f>
        <v>324.86</v>
      </c>
      <c r="J53" s="199">
        <v>216.56</v>
      </c>
      <c r="K53" s="196">
        <f t="shared" si="1"/>
        <v>108.30000000000001</v>
      </c>
      <c r="L53" s="199">
        <v>324.86</v>
      </c>
    </row>
    <row r="54" spans="1:12" ht="38.25">
      <c r="A54" s="125" t="s">
        <v>84</v>
      </c>
      <c r="B54" s="86" t="s">
        <v>369</v>
      </c>
      <c r="C54" s="86" t="s">
        <v>390</v>
      </c>
      <c r="D54" s="86" t="s">
        <v>390</v>
      </c>
      <c r="E54" s="86" t="s">
        <v>55</v>
      </c>
      <c r="F54" s="126" t="s">
        <v>57</v>
      </c>
      <c r="G54" s="118"/>
      <c r="H54" s="114"/>
      <c r="I54" s="114">
        <f t="shared" si="2"/>
        <v>98.11</v>
      </c>
      <c r="J54" s="199">
        <v>65.400000000000006</v>
      </c>
      <c r="K54" s="196">
        <f t="shared" si="1"/>
        <v>32.709999999999994</v>
      </c>
      <c r="L54" s="199">
        <v>98.11</v>
      </c>
    </row>
    <row r="55" spans="1:12">
      <c r="A55" s="124" t="s">
        <v>85</v>
      </c>
      <c r="B55" s="86" t="s">
        <v>369</v>
      </c>
      <c r="C55" s="86" t="s">
        <v>390</v>
      </c>
      <c r="D55" s="86" t="s">
        <v>390</v>
      </c>
      <c r="E55" s="86" t="s">
        <v>86</v>
      </c>
      <c r="F55" s="86"/>
      <c r="G55" s="118"/>
      <c r="H55" s="114"/>
      <c r="I55" s="114">
        <f t="shared" si="2"/>
        <v>0</v>
      </c>
      <c r="J55" s="199">
        <f>J56</f>
        <v>0</v>
      </c>
      <c r="K55" s="196">
        <f t="shared" si="1"/>
        <v>0</v>
      </c>
      <c r="L55" s="199">
        <f>L56</f>
        <v>0</v>
      </c>
    </row>
    <row r="56" spans="1:12" ht="25.5">
      <c r="A56" s="124" t="s">
        <v>388</v>
      </c>
      <c r="B56" s="86" t="s">
        <v>369</v>
      </c>
      <c r="C56" s="86" t="s">
        <v>390</v>
      </c>
      <c r="D56" s="86" t="s">
        <v>390</v>
      </c>
      <c r="E56" s="86" t="s">
        <v>86</v>
      </c>
      <c r="F56" s="86" t="s">
        <v>382</v>
      </c>
      <c r="G56" s="118"/>
      <c r="H56" s="114"/>
      <c r="I56" s="114">
        <f t="shared" si="2"/>
        <v>0</v>
      </c>
      <c r="J56" s="199"/>
      <c r="K56" s="196">
        <f t="shared" si="1"/>
        <v>0</v>
      </c>
      <c r="L56" s="199"/>
    </row>
    <row r="57" spans="1:12" ht="25.5">
      <c r="A57" s="117" t="s">
        <v>393</v>
      </c>
      <c r="B57" s="86" t="s">
        <v>369</v>
      </c>
      <c r="C57" s="86" t="s">
        <v>392</v>
      </c>
      <c r="D57" s="86"/>
      <c r="E57" s="86"/>
      <c r="F57" s="86"/>
      <c r="G57" s="83" t="e">
        <f>G58</f>
        <v>#REF!</v>
      </c>
      <c r="H57" s="114" t="e">
        <f>H58</f>
        <v>#REF!</v>
      </c>
      <c r="I57" s="114" t="e">
        <f t="shared" si="2"/>
        <v>#REF!</v>
      </c>
      <c r="J57" s="199">
        <f>J58</f>
        <v>100</v>
      </c>
      <c r="K57" s="196">
        <f t="shared" si="1"/>
        <v>69.52000000000001</v>
      </c>
      <c r="L57" s="199">
        <f>L58</f>
        <v>169.52</v>
      </c>
    </row>
    <row r="58" spans="1:12">
      <c r="A58" s="117" t="s">
        <v>394</v>
      </c>
      <c r="B58" s="86" t="s">
        <v>369</v>
      </c>
      <c r="C58" s="86" t="s">
        <v>392</v>
      </c>
      <c r="D58" s="86" t="s">
        <v>370</v>
      </c>
      <c r="E58" s="86"/>
      <c r="F58" s="86"/>
      <c r="G58" s="83" t="e">
        <f>#REF!+#REF!</f>
        <v>#REF!</v>
      </c>
      <c r="H58" s="114" t="e">
        <f>#REF!</f>
        <v>#REF!</v>
      </c>
      <c r="I58" s="114" t="e">
        <f t="shared" si="2"/>
        <v>#REF!</v>
      </c>
      <c r="J58" s="199">
        <f>J59</f>
        <v>100</v>
      </c>
      <c r="K58" s="196">
        <f t="shared" si="1"/>
        <v>69.52000000000001</v>
      </c>
      <c r="L58" s="199">
        <f>L59</f>
        <v>169.52</v>
      </c>
    </row>
    <row r="59" spans="1:12">
      <c r="A59" s="124" t="s">
        <v>87</v>
      </c>
      <c r="B59" s="86" t="s">
        <v>369</v>
      </c>
      <c r="C59" s="86" t="s">
        <v>392</v>
      </c>
      <c r="D59" s="86" t="s">
        <v>370</v>
      </c>
      <c r="E59" s="86" t="s">
        <v>58</v>
      </c>
      <c r="F59" s="86"/>
      <c r="G59" s="118"/>
      <c r="H59" s="114"/>
      <c r="I59" s="114">
        <f t="shared" si="2"/>
        <v>169.52</v>
      </c>
      <c r="J59" s="199">
        <f>J60</f>
        <v>100</v>
      </c>
      <c r="K59" s="196">
        <f t="shared" si="1"/>
        <v>69.52000000000001</v>
      </c>
      <c r="L59" s="199">
        <f>L60</f>
        <v>169.52</v>
      </c>
    </row>
    <row r="60" spans="1:12">
      <c r="A60" s="124" t="s">
        <v>88</v>
      </c>
      <c r="B60" s="86" t="s">
        <v>369</v>
      </c>
      <c r="C60" s="86" t="s">
        <v>392</v>
      </c>
      <c r="D60" s="86" t="s">
        <v>370</v>
      </c>
      <c r="E60" s="86" t="s">
        <v>89</v>
      </c>
      <c r="F60" s="86"/>
      <c r="G60" s="118"/>
      <c r="H60" s="114"/>
      <c r="I60" s="114">
        <f t="shared" si="2"/>
        <v>169.52</v>
      </c>
      <c r="J60" s="199">
        <f>J61</f>
        <v>100</v>
      </c>
      <c r="K60" s="196">
        <f t="shared" si="1"/>
        <v>69.52000000000001</v>
      </c>
      <c r="L60" s="199">
        <f>L61</f>
        <v>169.52</v>
      </c>
    </row>
    <row r="61" spans="1:12" ht="25.5">
      <c r="A61" s="124" t="s">
        <v>388</v>
      </c>
      <c r="B61" s="86" t="s">
        <v>369</v>
      </c>
      <c r="C61" s="86" t="s">
        <v>392</v>
      </c>
      <c r="D61" s="86" t="s">
        <v>370</v>
      </c>
      <c r="E61" s="86" t="s">
        <v>89</v>
      </c>
      <c r="F61" s="86" t="s">
        <v>382</v>
      </c>
      <c r="G61" s="118"/>
      <c r="H61" s="114"/>
      <c r="I61" s="114">
        <f t="shared" si="2"/>
        <v>169.52</v>
      </c>
      <c r="J61" s="199">
        <v>100</v>
      </c>
      <c r="K61" s="196">
        <f t="shared" si="1"/>
        <v>69.52000000000001</v>
      </c>
      <c r="L61" s="199">
        <v>169.52</v>
      </c>
    </row>
    <row r="62" spans="1:12">
      <c r="A62" s="117" t="s">
        <v>395</v>
      </c>
      <c r="B62" s="86" t="s">
        <v>369</v>
      </c>
      <c r="C62" s="86" t="s">
        <v>386</v>
      </c>
      <c r="D62" s="86"/>
      <c r="E62" s="86"/>
      <c r="F62" s="86"/>
      <c r="G62" s="83" t="e">
        <f>G63+G66</f>
        <v>#REF!</v>
      </c>
      <c r="H62" s="114" t="e">
        <f>H63+H66</f>
        <v>#REF!</v>
      </c>
      <c r="I62" s="114" t="e">
        <f t="shared" si="2"/>
        <v>#REF!</v>
      </c>
      <c r="J62" s="199">
        <f>J63+J66</f>
        <v>1294.8</v>
      </c>
      <c r="K62" s="196">
        <f t="shared" si="1"/>
        <v>608.58000000000015</v>
      </c>
      <c r="L62" s="199">
        <f>L63+L66</f>
        <v>1903.38</v>
      </c>
    </row>
    <row r="63" spans="1:12">
      <c r="A63" s="117" t="s">
        <v>316</v>
      </c>
      <c r="B63" s="86" t="s">
        <v>369</v>
      </c>
      <c r="C63" s="86" t="s">
        <v>386</v>
      </c>
      <c r="D63" s="86" t="s">
        <v>372</v>
      </c>
      <c r="E63" s="86"/>
      <c r="F63" s="86"/>
      <c r="G63" s="83" t="e">
        <f>#REF!+G64</f>
        <v>#REF!</v>
      </c>
      <c r="H63" s="114">
        <f>H64</f>
        <v>0</v>
      </c>
      <c r="I63" s="114">
        <f t="shared" si="2"/>
        <v>0</v>
      </c>
      <c r="J63" s="199">
        <f>J64</f>
        <v>0</v>
      </c>
      <c r="K63" s="196">
        <f t="shared" si="1"/>
        <v>0</v>
      </c>
      <c r="L63" s="199">
        <f>L64</f>
        <v>0</v>
      </c>
    </row>
    <row r="64" spans="1:12" ht="25.5">
      <c r="A64" s="85" t="s">
        <v>90</v>
      </c>
      <c r="B64" s="86" t="s">
        <v>369</v>
      </c>
      <c r="C64" s="86" t="s">
        <v>386</v>
      </c>
      <c r="D64" s="86" t="s">
        <v>372</v>
      </c>
      <c r="E64" s="86" t="s">
        <v>61</v>
      </c>
      <c r="F64" s="86"/>
      <c r="G64" s="83">
        <f>G65</f>
        <v>0</v>
      </c>
      <c r="H64" s="114">
        <f>H65</f>
        <v>0</v>
      </c>
      <c r="I64" s="114">
        <f t="shared" si="2"/>
        <v>0</v>
      </c>
      <c r="J64" s="199">
        <f>J65</f>
        <v>0</v>
      </c>
      <c r="K64" s="196">
        <f t="shared" si="1"/>
        <v>0</v>
      </c>
      <c r="L64" s="199">
        <f>L65</f>
        <v>0</v>
      </c>
    </row>
    <row r="65" spans="1:12" ht="25.5">
      <c r="A65" s="124" t="s">
        <v>388</v>
      </c>
      <c r="B65" s="86" t="s">
        <v>369</v>
      </c>
      <c r="C65" s="86" t="s">
        <v>386</v>
      </c>
      <c r="D65" s="86" t="s">
        <v>372</v>
      </c>
      <c r="E65" s="86" t="s">
        <v>61</v>
      </c>
      <c r="F65" s="86" t="s">
        <v>382</v>
      </c>
      <c r="G65" s="83"/>
      <c r="H65" s="114">
        <f>G65</f>
        <v>0</v>
      </c>
      <c r="I65" s="114">
        <f t="shared" si="2"/>
        <v>0</v>
      </c>
      <c r="J65" s="199"/>
      <c r="K65" s="196">
        <f t="shared" si="1"/>
        <v>0</v>
      </c>
      <c r="L65" s="199"/>
    </row>
    <row r="66" spans="1:12">
      <c r="A66" s="117" t="s">
        <v>320</v>
      </c>
      <c r="B66" s="86" t="s">
        <v>369</v>
      </c>
      <c r="C66" s="86" t="s">
        <v>386</v>
      </c>
      <c r="D66" s="86" t="s">
        <v>381</v>
      </c>
      <c r="E66" s="86"/>
      <c r="F66" s="86"/>
      <c r="G66" s="83" t="e">
        <f>#REF!+G67</f>
        <v>#REF!</v>
      </c>
      <c r="H66" s="114" t="e">
        <f>H67</f>
        <v>#REF!</v>
      </c>
      <c r="I66" s="114" t="e">
        <f t="shared" si="2"/>
        <v>#REF!</v>
      </c>
      <c r="J66" s="199">
        <f>J68</f>
        <v>1294.8</v>
      </c>
      <c r="K66" s="196">
        <f t="shared" si="1"/>
        <v>608.58000000000015</v>
      </c>
      <c r="L66" s="199">
        <f>L68</f>
        <v>1903.38</v>
      </c>
    </row>
    <row r="67" spans="1:12" ht="51">
      <c r="A67" s="85" t="s">
        <v>138</v>
      </c>
      <c r="B67" s="86" t="s">
        <v>369</v>
      </c>
      <c r="C67" s="86" t="s">
        <v>386</v>
      </c>
      <c r="D67" s="86" t="s">
        <v>381</v>
      </c>
      <c r="E67" s="86"/>
      <c r="F67" s="86"/>
      <c r="G67" s="83" t="e">
        <f>#REF!</f>
        <v>#REF!</v>
      </c>
      <c r="H67" s="114" t="e">
        <f>#REF!</f>
        <v>#REF!</v>
      </c>
      <c r="I67" s="114" t="e">
        <f t="shared" si="2"/>
        <v>#REF!</v>
      </c>
      <c r="J67" s="199">
        <f>J68</f>
        <v>1294.8</v>
      </c>
      <c r="K67" s="196">
        <f t="shared" si="1"/>
        <v>608.58000000000015</v>
      </c>
      <c r="L67" s="199">
        <f>L68</f>
        <v>1903.38</v>
      </c>
    </row>
    <row r="68" spans="1:12">
      <c r="A68" s="85" t="s">
        <v>91</v>
      </c>
      <c r="B68" s="86" t="s">
        <v>369</v>
      </c>
      <c r="C68" s="86" t="s">
        <v>386</v>
      </c>
      <c r="D68" s="86" t="s">
        <v>381</v>
      </c>
      <c r="E68" s="86" t="s">
        <v>59</v>
      </c>
      <c r="F68" s="86"/>
      <c r="G68" s="83"/>
      <c r="H68" s="114"/>
      <c r="I68" s="114">
        <f t="shared" si="2"/>
        <v>1903.38</v>
      </c>
      <c r="J68" s="199">
        <f>J69</f>
        <v>1294.8</v>
      </c>
      <c r="K68" s="196">
        <f t="shared" si="1"/>
        <v>608.58000000000015</v>
      </c>
      <c r="L68" s="199">
        <f>L69</f>
        <v>1903.38</v>
      </c>
    </row>
    <row r="69" spans="1:12" ht="25.5">
      <c r="A69" s="124" t="s">
        <v>92</v>
      </c>
      <c r="B69" s="86" t="s">
        <v>369</v>
      </c>
      <c r="C69" s="86" t="s">
        <v>386</v>
      </c>
      <c r="D69" s="86" t="s">
        <v>381</v>
      </c>
      <c r="E69" s="86" t="s">
        <v>60</v>
      </c>
      <c r="F69" s="86"/>
      <c r="G69" s="83"/>
      <c r="H69" s="114"/>
      <c r="I69" s="114">
        <f t="shared" si="2"/>
        <v>1903.38</v>
      </c>
      <c r="J69" s="199">
        <f>J70</f>
        <v>1294.8</v>
      </c>
      <c r="K69" s="196">
        <f t="shared" si="1"/>
        <v>608.58000000000015</v>
      </c>
      <c r="L69" s="199">
        <f>L70</f>
        <v>1903.38</v>
      </c>
    </row>
    <row r="70" spans="1:12" ht="25.5">
      <c r="A70" s="125" t="s">
        <v>93</v>
      </c>
      <c r="B70" s="86" t="s">
        <v>369</v>
      </c>
      <c r="C70" s="86" t="s">
        <v>386</v>
      </c>
      <c r="D70" s="86" t="s">
        <v>381</v>
      </c>
      <c r="E70" s="86" t="s">
        <v>94</v>
      </c>
      <c r="F70" s="86"/>
      <c r="G70" s="83"/>
      <c r="H70" s="114"/>
      <c r="I70" s="114">
        <f t="shared" si="2"/>
        <v>1903.38</v>
      </c>
      <c r="J70" s="199">
        <f>J71+J72</f>
        <v>1294.8</v>
      </c>
      <c r="K70" s="196">
        <f t="shared" si="1"/>
        <v>608.58000000000015</v>
      </c>
      <c r="L70" s="199">
        <f>L71+L72</f>
        <v>1903.38</v>
      </c>
    </row>
    <row r="71" spans="1:12">
      <c r="A71" s="125" t="s">
        <v>56</v>
      </c>
      <c r="B71" s="86" t="s">
        <v>369</v>
      </c>
      <c r="C71" s="86" t="s">
        <v>386</v>
      </c>
      <c r="D71" s="86" t="s">
        <v>381</v>
      </c>
      <c r="E71" s="86" t="s">
        <v>94</v>
      </c>
      <c r="F71" s="126" t="s">
        <v>387</v>
      </c>
      <c r="G71" s="83"/>
      <c r="H71" s="114"/>
      <c r="I71" s="114">
        <f t="shared" si="2"/>
        <v>1461.89</v>
      </c>
      <c r="J71" s="199">
        <v>974.5</v>
      </c>
      <c r="K71" s="196">
        <f t="shared" si="1"/>
        <v>487.3900000000001</v>
      </c>
      <c r="L71" s="199">
        <v>1461.89</v>
      </c>
    </row>
    <row r="72" spans="1:12" ht="38.25">
      <c r="A72" s="125" t="s">
        <v>84</v>
      </c>
      <c r="B72" s="86" t="s">
        <v>369</v>
      </c>
      <c r="C72" s="86" t="s">
        <v>386</v>
      </c>
      <c r="D72" s="86" t="s">
        <v>381</v>
      </c>
      <c r="E72" s="86" t="s">
        <v>94</v>
      </c>
      <c r="F72" s="126" t="s">
        <v>57</v>
      </c>
      <c r="G72" s="83"/>
      <c r="H72" s="114"/>
      <c r="I72" s="114">
        <f t="shared" si="2"/>
        <v>441.49</v>
      </c>
      <c r="J72" s="199">
        <v>320.3</v>
      </c>
      <c r="K72" s="196">
        <f t="shared" si="1"/>
        <v>121.19</v>
      </c>
      <c r="L72" s="199">
        <v>441.49</v>
      </c>
    </row>
    <row r="73" spans="1:12">
      <c r="A73" s="85" t="s">
        <v>396</v>
      </c>
      <c r="B73" s="86" t="s">
        <v>369</v>
      </c>
      <c r="C73" s="86" t="s">
        <v>397</v>
      </c>
      <c r="D73" s="86" t="s">
        <v>397</v>
      </c>
      <c r="E73" s="86" t="s">
        <v>177</v>
      </c>
      <c r="F73" s="86" t="s">
        <v>373</v>
      </c>
      <c r="G73" s="83">
        <v>0</v>
      </c>
      <c r="H73" s="114">
        <v>139.80000000000001</v>
      </c>
      <c r="I73" s="114">
        <f t="shared" si="2"/>
        <v>-139.80000000000001</v>
      </c>
      <c r="J73" s="199"/>
      <c r="K73" s="196">
        <f t="shared" si="1"/>
        <v>0</v>
      </c>
      <c r="L73" s="199"/>
    </row>
    <row r="74" spans="1:12">
      <c r="A74" s="85" t="s">
        <v>396</v>
      </c>
      <c r="B74" s="85"/>
      <c r="C74" s="86"/>
      <c r="D74" s="86"/>
      <c r="E74" s="86"/>
      <c r="F74" s="86"/>
      <c r="G74" s="83"/>
      <c r="H74" s="114"/>
      <c r="I74" s="114">
        <f t="shared" si="2"/>
        <v>0</v>
      </c>
      <c r="J74" s="114"/>
      <c r="K74" s="196">
        <f t="shared" si="1"/>
        <v>0</v>
      </c>
      <c r="L74" s="114"/>
    </row>
    <row r="75" spans="1:12">
      <c r="A75" s="300" t="s">
        <v>232</v>
      </c>
      <c r="B75" s="300"/>
      <c r="C75" s="300"/>
      <c r="D75" s="300"/>
      <c r="E75" s="300"/>
      <c r="F75" s="300"/>
      <c r="G75" s="83" t="e">
        <f>G7+G36+#REF!+G45+G48+G57+G62+G73</f>
        <v>#REF!</v>
      </c>
      <c r="H75" s="128" t="e">
        <f>H7+H36+H45+H48+H57+H62+H73</f>
        <v>#REF!</v>
      </c>
      <c r="I75" s="114" t="e">
        <f t="shared" si="2"/>
        <v>#REF!</v>
      </c>
      <c r="J75" s="114">
        <f>J7+J36+J45+J48+J57+J62</f>
        <v>4035.7</v>
      </c>
      <c r="K75" s="196">
        <f t="shared" si="1"/>
        <v>1690.5600000000004</v>
      </c>
      <c r="L75" s="114">
        <f>L7+L36+L45+L48+L57+L62+L42</f>
        <v>5726.26</v>
      </c>
    </row>
    <row r="76" spans="1:12">
      <c r="H76" s="129">
        <v>5067.6000000000004</v>
      </c>
    </row>
    <row r="77" spans="1:12">
      <c r="H77" s="131" t="e">
        <f>H76-H75</f>
        <v>#REF!</v>
      </c>
    </row>
    <row r="79" spans="1:12">
      <c r="L79" s="131">
        <v>0</v>
      </c>
    </row>
    <row r="82" spans="9:12">
      <c r="I82" s="132"/>
      <c r="J82" s="132"/>
      <c r="K82" s="132"/>
      <c r="L82" s="133"/>
    </row>
  </sheetData>
  <mergeCells count="4">
    <mergeCell ref="N1:O1"/>
    <mergeCell ref="A3:I3"/>
    <mergeCell ref="A75:F75"/>
    <mergeCell ref="F1:M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9"/>
  <sheetViews>
    <sheetView topLeftCell="A57" workbookViewId="0">
      <selection activeCell="K21" sqref="K21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2.5703125" style="130" hidden="1" customWidth="1"/>
    <col min="11" max="11" width="13.28515625" style="130" customWidth="1"/>
    <col min="12" max="12" width="13.42578125" style="130" customWidth="1"/>
    <col min="13" max="13" width="15" style="131" customWidth="1"/>
    <col min="14" max="14" width="9.140625" style="30" hidden="1" customWidth="1"/>
    <col min="15" max="16384" width="9.140625" style="30"/>
  </cols>
  <sheetData>
    <row r="1" spans="1:16" ht="159.75" customHeight="1">
      <c r="A1" s="23"/>
      <c r="B1" s="23"/>
      <c r="C1" s="23"/>
      <c r="F1" s="272" t="s">
        <v>194</v>
      </c>
      <c r="G1" s="272"/>
      <c r="H1" s="272"/>
      <c r="I1" s="272"/>
      <c r="J1" s="272"/>
      <c r="K1" s="272"/>
      <c r="L1" s="272"/>
      <c r="M1" s="272"/>
      <c r="N1" s="272"/>
      <c r="O1" s="297"/>
      <c r="P1" s="297"/>
    </row>
    <row r="2" spans="1:16" ht="16.5" customHeight="1">
      <c r="B2" s="28"/>
      <c r="G2" s="89"/>
      <c r="H2" s="109"/>
      <c r="I2" s="109"/>
      <c r="J2" s="109"/>
      <c r="K2" s="109"/>
      <c r="L2" s="109"/>
      <c r="M2" s="109"/>
    </row>
    <row r="3" spans="1:16" s="32" customFormat="1" ht="47.25" customHeight="1">
      <c r="A3" s="298" t="s">
        <v>195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59" t="s">
        <v>97</v>
      </c>
    </row>
    <row r="5" spans="1:16" s="58" customFormat="1" ht="81.75" customHeight="1">
      <c r="A5" s="73" t="s">
        <v>265</v>
      </c>
      <c r="B5" s="73"/>
      <c r="C5" s="81" t="s">
        <v>364</v>
      </c>
      <c r="D5" s="81" t="s">
        <v>365</v>
      </c>
      <c r="E5" s="81" t="s">
        <v>366</v>
      </c>
      <c r="F5" s="81" t="s">
        <v>367</v>
      </c>
      <c r="G5" s="82" t="s">
        <v>152</v>
      </c>
      <c r="H5" s="114" t="s">
        <v>62</v>
      </c>
      <c r="I5" s="114" t="s">
        <v>152</v>
      </c>
      <c r="J5" s="116" t="s">
        <v>172</v>
      </c>
      <c r="K5" s="116" t="s">
        <v>171</v>
      </c>
      <c r="L5" s="116" t="s">
        <v>128</v>
      </c>
      <c r="M5" s="116" t="s">
        <v>191</v>
      </c>
    </row>
    <row r="6" spans="1:16" s="57" customFormat="1">
      <c r="A6" s="115">
        <v>1</v>
      </c>
      <c r="B6" s="115">
        <v>2</v>
      </c>
      <c r="C6" s="81" t="s">
        <v>266</v>
      </c>
      <c r="D6" s="81" t="s">
        <v>267</v>
      </c>
      <c r="E6" s="81" t="s">
        <v>268</v>
      </c>
      <c r="F6" s="81" t="s">
        <v>269</v>
      </c>
      <c r="G6" s="115">
        <v>7</v>
      </c>
      <c r="H6" s="116">
        <v>8</v>
      </c>
      <c r="I6" s="116">
        <v>7</v>
      </c>
      <c r="J6" s="116"/>
      <c r="K6" s="116"/>
      <c r="L6" s="81" t="s">
        <v>106</v>
      </c>
      <c r="M6" s="160">
        <v>8</v>
      </c>
    </row>
    <row r="7" spans="1:16" s="31" customFormat="1">
      <c r="A7" s="192" t="s">
        <v>368</v>
      </c>
      <c r="B7" s="193" t="s">
        <v>369</v>
      </c>
      <c r="C7" s="193"/>
      <c r="D7" s="193"/>
      <c r="E7" s="193"/>
      <c r="F7" s="194"/>
      <c r="G7" s="195" t="e">
        <f>G8+G20+G33</f>
        <v>#REF!</v>
      </c>
      <c r="H7" s="196" t="e">
        <f>H8+H20+H33+H14</f>
        <v>#REF!</v>
      </c>
      <c r="I7" s="196" t="e">
        <f>M7-H7</f>
        <v>#REF!</v>
      </c>
      <c r="J7" s="221">
        <f>J8+J20+J33+J14</f>
        <v>2282.2399999999998</v>
      </c>
      <c r="K7" s="196">
        <f>L7-J7</f>
        <v>807.65000000000009</v>
      </c>
      <c r="L7" s="221">
        <f>L8+L20+L33+L14</f>
        <v>3089.89</v>
      </c>
      <c r="M7" s="221">
        <f>M8+M20+M33+M14</f>
        <v>3049.19</v>
      </c>
    </row>
    <row r="8" spans="1:16" s="33" customFormat="1" ht="34.5" customHeight="1">
      <c r="A8" s="84" t="s">
        <v>371</v>
      </c>
      <c r="B8" s="81" t="s">
        <v>369</v>
      </c>
      <c r="C8" s="81" t="s">
        <v>370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71" si="0">M8-H8</f>
        <v>94.600000000000023</v>
      </c>
      <c r="J8" s="199">
        <f>J9</f>
        <v>599.29999999999995</v>
      </c>
      <c r="K8" s="114">
        <f t="shared" ref="K8:K72" si="1">L8-J8</f>
        <v>155.30000000000007</v>
      </c>
      <c r="L8" s="199">
        <f>L9</f>
        <v>754.6</v>
      </c>
      <c r="M8" s="199">
        <f>M9</f>
        <v>754.6</v>
      </c>
    </row>
    <row r="9" spans="1:16" s="31" customFormat="1" ht="50.25" customHeight="1">
      <c r="A9" s="85" t="s">
        <v>130</v>
      </c>
      <c r="B9" s="86" t="s">
        <v>369</v>
      </c>
      <c r="C9" s="86" t="s">
        <v>370</v>
      </c>
      <c r="D9" s="86" t="s">
        <v>372</v>
      </c>
      <c r="E9" s="86" t="s">
        <v>48</v>
      </c>
      <c r="F9" s="86"/>
      <c r="G9" s="83">
        <f>G10</f>
        <v>500</v>
      </c>
      <c r="H9" s="114">
        <f>H10</f>
        <v>0</v>
      </c>
      <c r="I9" s="114">
        <f t="shared" si="0"/>
        <v>754.6</v>
      </c>
      <c r="J9" s="199">
        <f>J10</f>
        <v>599.29999999999995</v>
      </c>
      <c r="K9" s="114">
        <f t="shared" si="1"/>
        <v>155.30000000000007</v>
      </c>
      <c r="L9" s="199">
        <f>L10</f>
        <v>754.6</v>
      </c>
      <c r="M9" s="199">
        <f>M10</f>
        <v>754.6</v>
      </c>
    </row>
    <row r="10" spans="1:16" s="31" customFormat="1" ht="17.25" customHeight="1">
      <c r="A10" s="85" t="s">
        <v>375</v>
      </c>
      <c r="B10" s="86" t="s">
        <v>369</v>
      </c>
      <c r="C10" s="86" t="s">
        <v>370</v>
      </c>
      <c r="D10" s="86" t="s">
        <v>372</v>
      </c>
      <c r="E10" s="86" t="s">
        <v>63</v>
      </c>
      <c r="F10" s="86"/>
      <c r="G10" s="83">
        <f>G12+G13</f>
        <v>500</v>
      </c>
      <c r="H10" s="114"/>
      <c r="I10" s="114">
        <f t="shared" si="0"/>
        <v>754.6</v>
      </c>
      <c r="J10" s="199">
        <f>J12+J13</f>
        <v>599.29999999999995</v>
      </c>
      <c r="K10" s="114">
        <f t="shared" si="1"/>
        <v>155.30000000000007</v>
      </c>
      <c r="L10" s="199">
        <f>L12+L13</f>
        <v>754.6</v>
      </c>
      <c r="M10" s="199">
        <f>M12+M13</f>
        <v>754.6</v>
      </c>
    </row>
    <row r="11" spans="1:16" s="31" customFormat="1" ht="25.5">
      <c r="A11" s="85" t="s">
        <v>131</v>
      </c>
      <c r="B11" s="86" t="s">
        <v>369</v>
      </c>
      <c r="C11" s="86" t="s">
        <v>370</v>
      </c>
      <c r="D11" s="86" t="s">
        <v>372</v>
      </c>
      <c r="E11" s="86" t="s">
        <v>64</v>
      </c>
      <c r="F11" s="86"/>
      <c r="G11" s="118"/>
      <c r="H11" s="114"/>
      <c r="I11" s="114">
        <f t="shared" si="0"/>
        <v>754.6</v>
      </c>
      <c r="J11" s="199">
        <f>J12+J13</f>
        <v>599.29999999999995</v>
      </c>
      <c r="K11" s="114">
        <f t="shared" si="1"/>
        <v>155.30000000000007</v>
      </c>
      <c r="L11" s="199">
        <f>L12+L13</f>
        <v>754.6</v>
      </c>
      <c r="M11" s="199">
        <f>M12+M13</f>
        <v>754.6</v>
      </c>
    </row>
    <row r="12" spans="1:16" s="31" customFormat="1">
      <c r="A12" s="85" t="s">
        <v>65</v>
      </c>
      <c r="B12" s="86" t="s">
        <v>369</v>
      </c>
      <c r="C12" s="86" t="s">
        <v>370</v>
      </c>
      <c r="D12" s="86" t="s">
        <v>372</v>
      </c>
      <c r="E12" s="86" t="s">
        <v>64</v>
      </c>
      <c r="F12" s="86" t="s">
        <v>374</v>
      </c>
      <c r="G12" s="118">
        <v>500</v>
      </c>
      <c r="H12" s="114"/>
      <c r="I12" s="114">
        <f t="shared" si="0"/>
        <v>579.57000000000005</v>
      </c>
      <c r="J12" s="199">
        <v>460.3</v>
      </c>
      <c r="K12" s="114">
        <f t="shared" si="1"/>
        <v>119.27000000000004</v>
      </c>
      <c r="L12" s="199">
        <v>579.57000000000005</v>
      </c>
      <c r="M12" s="199">
        <v>579.57000000000005</v>
      </c>
      <c r="P12" s="30"/>
    </row>
    <row r="13" spans="1:16" s="31" customFormat="1">
      <c r="A13" s="85" t="s">
        <v>66</v>
      </c>
      <c r="B13" s="86" t="s">
        <v>369</v>
      </c>
      <c r="C13" s="86" t="s">
        <v>370</v>
      </c>
      <c r="D13" s="86" t="s">
        <v>372</v>
      </c>
      <c r="E13" s="86" t="s">
        <v>64</v>
      </c>
      <c r="F13" s="86" t="s">
        <v>49</v>
      </c>
      <c r="G13" s="118"/>
      <c r="H13" s="114"/>
      <c r="I13" s="114">
        <f t="shared" si="0"/>
        <v>175.03</v>
      </c>
      <c r="J13" s="199">
        <v>139</v>
      </c>
      <c r="K13" s="114">
        <f t="shared" si="1"/>
        <v>36.03</v>
      </c>
      <c r="L13" s="199">
        <v>175.03</v>
      </c>
      <c r="M13" s="199">
        <v>175.03</v>
      </c>
      <c r="P13" s="30"/>
    </row>
    <row r="14" spans="1:16" s="59" customFormat="1" ht="38.25" hidden="1">
      <c r="A14" s="119" t="s">
        <v>261</v>
      </c>
      <c r="B14" s="86" t="s">
        <v>369</v>
      </c>
      <c r="C14" s="120" t="s">
        <v>376</v>
      </c>
      <c r="D14" s="120" t="s">
        <v>377</v>
      </c>
      <c r="E14" s="120" t="s">
        <v>46</v>
      </c>
      <c r="F14" s="120" t="s">
        <v>402</v>
      </c>
      <c r="G14" s="83"/>
      <c r="H14" s="114" t="e">
        <f>#REF!</f>
        <v>#REF!</v>
      </c>
      <c r="I14" s="114">
        <f>M1</f>
        <v>0</v>
      </c>
      <c r="J14" s="199">
        <f t="shared" ref="J14:M16" si="2">J15</f>
        <v>0</v>
      </c>
      <c r="K14" s="114">
        <f t="shared" si="1"/>
        <v>0</v>
      </c>
      <c r="L14" s="199">
        <f t="shared" si="2"/>
        <v>0</v>
      </c>
      <c r="M14" s="199">
        <f t="shared" si="2"/>
        <v>0</v>
      </c>
      <c r="N14" s="31"/>
    </row>
    <row r="15" spans="1:16" s="59" customFormat="1" ht="42.75" hidden="1" customHeight="1">
      <c r="A15" s="119" t="s">
        <v>132</v>
      </c>
      <c r="B15" s="86" t="s">
        <v>369</v>
      </c>
      <c r="C15" s="122" t="s">
        <v>370</v>
      </c>
      <c r="D15" s="122" t="s">
        <v>377</v>
      </c>
      <c r="E15" s="123" t="s">
        <v>48</v>
      </c>
      <c r="F15" s="87" t="s">
        <v>47</v>
      </c>
      <c r="G15" s="83"/>
      <c r="H15" s="114"/>
      <c r="I15" s="114"/>
      <c r="J15" s="199">
        <f t="shared" si="2"/>
        <v>0</v>
      </c>
      <c r="K15" s="114">
        <f t="shared" si="1"/>
        <v>0</v>
      </c>
      <c r="L15" s="199">
        <f t="shared" si="2"/>
        <v>0</v>
      </c>
      <c r="M15" s="199">
        <f t="shared" si="2"/>
        <v>0</v>
      </c>
      <c r="N15" s="31"/>
    </row>
    <row r="16" spans="1:16" s="59" customFormat="1" ht="30" hidden="1" customHeight="1">
      <c r="A16" s="121" t="s">
        <v>378</v>
      </c>
      <c r="B16" s="86" t="s">
        <v>369</v>
      </c>
      <c r="C16" s="122" t="s">
        <v>370</v>
      </c>
      <c r="D16" s="122" t="s">
        <v>377</v>
      </c>
      <c r="E16" s="123" t="s">
        <v>63</v>
      </c>
      <c r="F16" s="87"/>
      <c r="G16" s="83"/>
      <c r="H16" s="114"/>
      <c r="I16" s="114"/>
      <c r="J16" s="199">
        <f t="shared" si="2"/>
        <v>0</v>
      </c>
      <c r="K16" s="114">
        <f t="shared" si="1"/>
        <v>0</v>
      </c>
      <c r="L16" s="199">
        <f t="shared" si="2"/>
        <v>0</v>
      </c>
      <c r="M16" s="199">
        <f t="shared" si="2"/>
        <v>0</v>
      </c>
      <c r="N16" s="31"/>
    </row>
    <row r="17" spans="1:14" s="59" customFormat="1" ht="40.5" hidden="1" customHeight="1">
      <c r="A17" s="121" t="s">
        <v>133</v>
      </c>
      <c r="B17" s="86" t="s">
        <v>369</v>
      </c>
      <c r="C17" s="122" t="s">
        <v>370</v>
      </c>
      <c r="D17" s="122" t="s">
        <v>377</v>
      </c>
      <c r="E17" s="123" t="s">
        <v>63</v>
      </c>
      <c r="F17" s="87"/>
      <c r="G17" s="83"/>
      <c r="H17" s="114"/>
      <c r="I17" s="114"/>
      <c r="J17" s="199">
        <f>J18+J19</f>
        <v>0</v>
      </c>
      <c r="K17" s="114">
        <f t="shared" si="1"/>
        <v>0</v>
      </c>
      <c r="L17" s="199">
        <f>L18+L19</f>
        <v>0</v>
      </c>
      <c r="M17" s="199">
        <f>M18+M19</f>
        <v>0</v>
      </c>
      <c r="N17" s="31"/>
    </row>
    <row r="18" spans="1:14" s="59" customFormat="1" ht="40.5" hidden="1" customHeight="1">
      <c r="A18" s="121" t="s">
        <v>65</v>
      </c>
      <c r="B18" s="86" t="s">
        <v>369</v>
      </c>
      <c r="C18" s="122" t="s">
        <v>370</v>
      </c>
      <c r="D18" s="122" t="s">
        <v>377</v>
      </c>
      <c r="E18" s="123" t="s">
        <v>95</v>
      </c>
      <c r="F18" s="87" t="s">
        <v>374</v>
      </c>
      <c r="G18" s="83"/>
      <c r="H18" s="114"/>
      <c r="I18" s="114"/>
      <c r="J18" s="199"/>
      <c r="K18" s="114">
        <f t="shared" si="1"/>
        <v>0</v>
      </c>
      <c r="L18" s="199"/>
      <c r="M18" s="199"/>
      <c r="N18" s="31"/>
    </row>
    <row r="19" spans="1:14" s="59" customFormat="1" ht="40.5" hidden="1" customHeight="1">
      <c r="A19" s="121" t="s">
        <v>96</v>
      </c>
      <c r="B19" s="86" t="s">
        <v>369</v>
      </c>
      <c r="C19" s="122" t="s">
        <v>370</v>
      </c>
      <c r="D19" s="122" t="s">
        <v>377</v>
      </c>
      <c r="E19" s="123" t="s">
        <v>95</v>
      </c>
      <c r="F19" s="87" t="s">
        <v>49</v>
      </c>
      <c r="G19" s="83"/>
      <c r="H19" s="114"/>
      <c r="I19" s="114"/>
      <c r="J19" s="199"/>
      <c r="K19" s="114">
        <f t="shared" si="1"/>
        <v>0</v>
      </c>
      <c r="L19" s="199"/>
      <c r="M19" s="199"/>
      <c r="N19" s="31"/>
    </row>
    <row r="20" spans="1:14" s="59" customFormat="1" ht="54" customHeight="1">
      <c r="A20" s="85" t="s">
        <v>260</v>
      </c>
      <c r="B20" s="86" t="s">
        <v>369</v>
      </c>
      <c r="C20" s="86" t="s">
        <v>370</v>
      </c>
      <c r="D20" s="86" t="s">
        <v>380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9">
        <f>J21</f>
        <v>1672.94</v>
      </c>
      <c r="K20" s="114">
        <f t="shared" si="1"/>
        <v>652.34999999999991</v>
      </c>
      <c r="L20" s="199">
        <f>L21</f>
        <v>2325.29</v>
      </c>
      <c r="M20" s="199">
        <f>M21</f>
        <v>2284.59</v>
      </c>
    </row>
    <row r="21" spans="1:14" ht="35.25" customHeight="1">
      <c r="A21" s="117" t="s">
        <v>67</v>
      </c>
      <c r="B21" s="86" t="s">
        <v>369</v>
      </c>
      <c r="C21" s="86" t="s">
        <v>370</v>
      </c>
      <c r="D21" s="86" t="s">
        <v>380</v>
      </c>
      <c r="E21" s="86" t="s">
        <v>68</v>
      </c>
      <c r="F21" s="86"/>
      <c r="G21" s="118"/>
      <c r="H21" s="114"/>
      <c r="I21" s="114">
        <f t="shared" si="0"/>
        <v>2284.59</v>
      </c>
      <c r="J21" s="199">
        <f>J22</f>
        <v>1672.94</v>
      </c>
      <c r="K21" s="114">
        <f t="shared" si="1"/>
        <v>652.34999999999991</v>
      </c>
      <c r="L21" s="199">
        <f>L22</f>
        <v>2325.29</v>
      </c>
      <c r="M21" s="199">
        <f>M22</f>
        <v>2284.59</v>
      </c>
    </row>
    <row r="22" spans="1:14" ht="51">
      <c r="A22" s="85" t="s">
        <v>134</v>
      </c>
      <c r="B22" s="86" t="s">
        <v>369</v>
      </c>
      <c r="C22" s="86" t="s">
        <v>370</v>
      </c>
      <c r="D22" s="86" t="s">
        <v>380</v>
      </c>
      <c r="E22" s="86" t="s">
        <v>50</v>
      </c>
      <c r="F22" s="86"/>
      <c r="G22" s="118"/>
      <c r="H22" s="114"/>
      <c r="I22" s="114">
        <f t="shared" si="0"/>
        <v>2284.59</v>
      </c>
      <c r="J22" s="199">
        <f>J23+J26</f>
        <v>1672.94</v>
      </c>
      <c r="K22" s="114">
        <f t="shared" si="1"/>
        <v>652.34999999999991</v>
      </c>
      <c r="L22" s="199">
        <f>L23+L26</f>
        <v>2325.29</v>
      </c>
      <c r="M22" s="199">
        <f>M23+M26</f>
        <v>2284.59</v>
      </c>
    </row>
    <row r="23" spans="1:14" ht="25.5">
      <c r="A23" s="125" t="s">
        <v>135</v>
      </c>
      <c r="B23" s="86" t="s">
        <v>369</v>
      </c>
      <c r="C23" s="86" t="s">
        <v>370</v>
      </c>
      <c r="D23" s="86" t="s">
        <v>380</v>
      </c>
      <c r="E23" s="86" t="s">
        <v>51</v>
      </c>
      <c r="F23" s="86"/>
      <c r="G23" s="118"/>
      <c r="H23" s="114"/>
      <c r="I23" s="114">
        <f t="shared" si="0"/>
        <v>2257.59</v>
      </c>
      <c r="J23" s="199">
        <f>J24+J25</f>
        <v>1625</v>
      </c>
      <c r="K23" s="114">
        <f t="shared" si="1"/>
        <v>632.59000000000015</v>
      </c>
      <c r="L23" s="199">
        <f>L24+L25</f>
        <v>2257.59</v>
      </c>
      <c r="M23" s="199">
        <f>M24+M25</f>
        <v>2257.59</v>
      </c>
    </row>
    <row r="24" spans="1:14">
      <c r="A24" s="125" t="s">
        <v>65</v>
      </c>
      <c r="B24" s="86" t="s">
        <v>369</v>
      </c>
      <c r="C24" s="86" t="s">
        <v>370</v>
      </c>
      <c r="D24" s="86" t="s">
        <v>380</v>
      </c>
      <c r="E24" s="86" t="s">
        <v>51</v>
      </c>
      <c r="F24" s="126" t="s">
        <v>374</v>
      </c>
      <c r="G24" s="118"/>
      <c r="H24" s="114"/>
      <c r="I24" s="114">
        <f t="shared" si="0"/>
        <v>1733.94</v>
      </c>
      <c r="J24" s="199">
        <v>1228.0999999999999</v>
      </c>
      <c r="K24" s="114">
        <f t="shared" si="1"/>
        <v>505.84000000000015</v>
      </c>
      <c r="L24" s="199">
        <v>1733.94</v>
      </c>
      <c r="M24" s="199">
        <v>1733.94</v>
      </c>
    </row>
    <row r="25" spans="1:14" ht="38.25">
      <c r="A25" s="125" t="s">
        <v>69</v>
      </c>
      <c r="B25" s="86" t="s">
        <v>369</v>
      </c>
      <c r="C25" s="86" t="s">
        <v>370</v>
      </c>
      <c r="D25" s="86" t="s">
        <v>380</v>
      </c>
      <c r="E25" s="86" t="s">
        <v>51</v>
      </c>
      <c r="F25" s="126" t="s">
        <v>49</v>
      </c>
      <c r="G25" s="118"/>
      <c r="H25" s="114"/>
      <c r="I25" s="114">
        <f t="shared" si="0"/>
        <v>523.65</v>
      </c>
      <c r="J25" s="199">
        <v>396.9</v>
      </c>
      <c r="K25" s="114">
        <f t="shared" si="1"/>
        <v>126.75</v>
      </c>
      <c r="L25" s="199">
        <v>523.65</v>
      </c>
      <c r="M25" s="199">
        <v>523.65</v>
      </c>
    </row>
    <row r="26" spans="1:14" ht="25.5">
      <c r="A26" s="125" t="s">
        <v>136</v>
      </c>
      <c r="B26" s="86" t="s">
        <v>369</v>
      </c>
      <c r="C26" s="86" t="s">
        <v>370</v>
      </c>
      <c r="D26" s="86" t="s">
        <v>380</v>
      </c>
      <c r="E26" s="86" t="s">
        <v>52</v>
      </c>
      <c r="F26" s="86"/>
      <c r="G26" s="118"/>
      <c r="H26" s="114"/>
      <c r="I26" s="114">
        <f t="shared" si="0"/>
        <v>27</v>
      </c>
      <c r="J26" s="199">
        <f>J27+J28+J29+J30+J31</f>
        <v>47.94</v>
      </c>
      <c r="K26" s="114">
        <f t="shared" si="1"/>
        <v>19.760000000000005</v>
      </c>
      <c r="L26" s="199">
        <f>L27+L28+L29+L30+L31+L32</f>
        <v>67.7</v>
      </c>
      <c r="M26" s="199">
        <f>M27+M28+M29+M30+M31</f>
        <v>27</v>
      </c>
    </row>
    <row r="27" spans="1:14" ht="25.5">
      <c r="A27" s="125" t="s">
        <v>70</v>
      </c>
      <c r="B27" s="86" t="s">
        <v>369</v>
      </c>
      <c r="C27" s="86" t="s">
        <v>370</v>
      </c>
      <c r="D27" s="86" t="s">
        <v>380</v>
      </c>
      <c r="E27" s="86" t="s">
        <v>52</v>
      </c>
      <c r="F27" s="227" t="s">
        <v>379</v>
      </c>
      <c r="G27" s="118"/>
      <c r="H27" s="114"/>
      <c r="I27" s="114">
        <f t="shared" si="0"/>
        <v>27</v>
      </c>
      <c r="J27" s="199">
        <v>16.8</v>
      </c>
      <c r="K27" s="114">
        <f t="shared" si="1"/>
        <v>10.199999999999999</v>
      </c>
      <c r="L27" s="199">
        <v>27</v>
      </c>
      <c r="M27" s="199">
        <v>27</v>
      </c>
    </row>
    <row r="28" spans="1:14" ht="25.5">
      <c r="A28" s="125" t="s">
        <v>388</v>
      </c>
      <c r="B28" s="86" t="s">
        <v>369</v>
      </c>
      <c r="C28" s="86" t="s">
        <v>370</v>
      </c>
      <c r="D28" s="86" t="s">
        <v>380</v>
      </c>
      <c r="E28" s="86" t="s">
        <v>52</v>
      </c>
      <c r="F28" s="227">
        <v>244</v>
      </c>
      <c r="G28" s="118"/>
      <c r="H28" s="114"/>
      <c r="I28" s="114">
        <f t="shared" si="0"/>
        <v>0</v>
      </c>
      <c r="J28" s="199">
        <v>31.14</v>
      </c>
      <c r="K28" s="114">
        <f t="shared" si="1"/>
        <v>-31.14</v>
      </c>
      <c r="L28" s="199"/>
      <c r="M28" s="199"/>
    </row>
    <row r="29" spans="1:14" ht="76.5">
      <c r="A29" s="125" t="s">
        <v>71</v>
      </c>
      <c r="B29" s="86" t="s">
        <v>369</v>
      </c>
      <c r="C29" s="86" t="s">
        <v>370</v>
      </c>
      <c r="D29" s="86" t="s">
        <v>380</v>
      </c>
      <c r="E29" s="86" t="s">
        <v>52</v>
      </c>
      <c r="F29" s="126" t="s">
        <v>72</v>
      </c>
      <c r="G29" s="118"/>
      <c r="H29" s="114"/>
      <c r="I29" s="114">
        <f t="shared" si="0"/>
        <v>0</v>
      </c>
      <c r="J29" s="199"/>
      <c r="K29" s="114">
        <f t="shared" si="1"/>
        <v>0</v>
      </c>
      <c r="L29" s="199"/>
      <c r="M29" s="199"/>
    </row>
    <row r="30" spans="1:14">
      <c r="A30" s="125" t="s">
        <v>383</v>
      </c>
      <c r="B30" s="86" t="s">
        <v>369</v>
      </c>
      <c r="C30" s="86" t="s">
        <v>370</v>
      </c>
      <c r="D30" s="86" t="s">
        <v>380</v>
      </c>
      <c r="E30" s="86" t="s">
        <v>52</v>
      </c>
      <c r="F30" s="126" t="s">
        <v>384</v>
      </c>
      <c r="G30" s="118"/>
      <c r="H30" s="114"/>
      <c r="I30" s="114">
        <f t="shared" si="0"/>
        <v>0</v>
      </c>
      <c r="J30" s="199"/>
      <c r="K30" s="114">
        <f t="shared" si="1"/>
        <v>31.7</v>
      </c>
      <c r="L30" s="199">
        <v>31.7</v>
      </c>
      <c r="M30" s="199"/>
    </row>
    <row r="31" spans="1:14">
      <c r="A31" s="125" t="s">
        <v>73</v>
      </c>
      <c r="B31" s="86" t="s">
        <v>369</v>
      </c>
      <c r="C31" s="86" t="s">
        <v>370</v>
      </c>
      <c r="D31" s="86" t="s">
        <v>380</v>
      </c>
      <c r="E31" s="86" t="s">
        <v>52</v>
      </c>
      <c r="F31" s="126" t="s">
        <v>385</v>
      </c>
      <c r="G31" s="118"/>
      <c r="H31" s="114"/>
      <c r="I31" s="114">
        <f t="shared" si="0"/>
        <v>0</v>
      </c>
      <c r="J31" s="199"/>
      <c r="K31" s="114">
        <f t="shared" si="1"/>
        <v>6</v>
      </c>
      <c r="L31" s="199">
        <v>6</v>
      </c>
      <c r="M31" s="199"/>
    </row>
    <row r="32" spans="1:14">
      <c r="A32" s="125" t="s">
        <v>218</v>
      </c>
      <c r="B32" s="86" t="s">
        <v>369</v>
      </c>
      <c r="C32" s="86" t="s">
        <v>370</v>
      </c>
      <c r="D32" s="86" t="s">
        <v>380</v>
      </c>
      <c r="E32" s="86" t="s">
        <v>52</v>
      </c>
      <c r="F32" s="126" t="s">
        <v>217</v>
      </c>
      <c r="G32" s="118"/>
      <c r="H32" s="114"/>
      <c r="I32" s="114"/>
      <c r="J32" s="199"/>
      <c r="K32" s="114">
        <f t="shared" si="1"/>
        <v>3</v>
      </c>
      <c r="L32" s="199">
        <v>3</v>
      </c>
      <c r="M32" s="199"/>
    </row>
    <row r="33" spans="1:14">
      <c r="A33" s="117" t="s">
        <v>259</v>
      </c>
      <c r="B33" s="86" t="s">
        <v>369</v>
      </c>
      <c r="C33" s="86" t="s">
        <v>370</v>
      </c>
      <c r="D33" s="86" t="s">
        <v>386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9">
        <f>J34</f>
        <v>10</v>
      </c>
      <c r="K33" s="114">
        <f t="shared" si="1"/>
        <v>0</v>
      </c>
      <c r="L33" s="199">
        <f>L34</f>
        <v>10</v>
      </c>
      <c r="M33" s="199">
        <f>M34</f>
        <v>10</v>
      </c>
    </row>
    <row r="34" spans="1:14" ht="38.25">
      <c r="A34" s="117" t="s">
        <v>74</v>
      </c>
      <c r="B34" s="86" t="s">
        <v>369</v>
      </c>
      <c r="C34" s="86" t="s">
        <v>370</v>
      </c>
      <c r="D34" s="86" t="s">
        <v>386</v>
      </c>
      <c r="E34" s="86" t="s">
        <v>75</v>
      </c>
      <c r="F34" s="86"/>
      <c r="G34" s="83"/>
      <c r="H34" s="114"/>
      <c r="I34" s="114">
        <f t="shared" si="0"/>
        <v>10</v>
      </c>
      <c r="J34" s="199">
        <f>J35</f>
        <v>10</v>
      </c>
      <c r="K34" s="114">
        <f t="shared" si="1"/>
        <v>0</v>
      </c>
      <c r="L34" s="199">
        <f>L35</f>
        <v>10</v>
      </c>
      <c r="M34" s="199">
        <f>M35</f>
        <v>10</v>
      </c>
    </row>
    <row r="35" spans="1:14" ht="25.5">
      <c r="A35" s="127" t="s">
        <v>388</v>
      </c>
      <c r="B35" s="86" t="s">
        <v>369</v>
      </c>
      <c r="C35" s="86" t="s">
        <v>370</v>
      </c>
      <c r="D35" s="86" t="s">
        <v>386</v>
      </c>
      <c r="E35" s="86" t="s">
        <v>75</v>
      </c>
      <c r="F35" s="81" t="s">
        <v>382</v>
      </c>
      <c r="G35" s="83"/>
      <c r="H35" s="114"/>
      <c r="I35" s="114">
        <f t="shared" si="0"/>
        <v>10</v>
      </c>
      <c r="J35" s="199">
        <v>10</v>
      </c>
      <c r="K35" s="114">
        <f t="shared" si="1"/>
        <v>0</v>
      </c>
      <c r="L35" s="199">
        <v>10</v>
      </c>
      <c r="M35" s="199">
        <v>10</v>
      </c>
      <c r="N35" s="30" t="s">
        <v>76</v>
      </c>
    </row>
    <row r="36" spans="1:14">
      <c r="A36" s="117" t="s">
        <v>398</v>
      </c>
      <c r="B36" s="86" t="s">
        <v>369</v>
      </c>
      <c r="C36" s="86" t="s">
        <v>372</v>
      </c>
      <c r="D36" s="86"/>
      <c r="E36" s="86"/>
      <c r="F36" s="86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9">
        <f>J37</f>
        <v>76.7</v>
      </c>
      <c r="K36" s="114">
        <f t="shared" si="1"/>
        <v>62.8</v>
      </c>
      <c r="L36" s="199">
        <f>L37</f>
        <v>139.5</v>
      </c>
      <c r="M36" s="199">
        <f>M37</f>
        <v>140.5</v>
      </c>
    </row>
    <row r="37" spans="1:14">
      <c r="A37" s="117" t="s">
        <v>274</v>
      </c>
      <c r="B37" s="86" t="s">
        <v>369</v>
      </c>
      <c r="C37" s="86" t="s">
        <v>372</v>
      </c>
      <c r="D37" s="86" t="s">
        <v>377</v>
      </c>
      <c r="E37" s="86"/>
      <c r="F37" s="86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9">
        <f>J38</f>
        <v>76.7</v>
      </c>
      <c r="K37" s="114">
        <f t="shared" si="1"/>
        <v>62.8</v>
      </c>
      <c r="L37" s="199">
        <f>L38</f>
        <v>139.5</v>
      </c>
      <c r="M37" s="199">
        <f>M38</f>
        <v>140.5</v>
      </c>
    </row>
    <row r="38" spans="1:14" ht="63.75">
      <c r="A38" s="127" t="s">
        <v>137</v>
      </c>
      <c r="B38" s="86" t="s">
        <v>369</v>
      </c>
      <c r="C38" s="86" t="s">
        <v>372</v>
      </c>
      <c r="D38" s="86" t="s">
        <v>377</v>
      </c>
      <c r="E38" s="86" t="s">
        <v>77</v>
      </c>
      <c r="F38" s="86"/>
      <c r="G38" s="118"/>
      <c r="H38" s="114"/>
      <c r="I38" s="114">
        <f t="shared" si="0"/>
        <v>140.5</v>
      </c>
      <c r="J38" s="199">
        <f>J39+J40+J41</f>
        <v>76.7</v>
      </c>
      <c r="K38" s="114">
        <f t="shared" si="1"/>
        <v>62.8</v>
      </c>
      <c r="L38" s="199">
        <f>L39+L40+L41</f>
        <v>139.5</v>
      </c>
      <c r="M38" s="199">
        <f>M39+M40+M41</f>
        <v>140.5</v>
      </c>
    </row>
    <row r="39" spans="1:14">
      <c r="A39" s="125" t="s">
        <v>65</v>
      </c>
      <c r="B39" s="86" t="s">
        <v>369</v>
      </c>
      <c r="C39" s="86" t="s">
        <v>372</v>
      </c>
      <c r="D39" s="86" t="s">
        <v>377</v>
      </c>
      <c r="E39" s="86" t="s">
        <v>77</v>
      </c>
      <c r="F39" s="126" t="s">
        <v>374</v>
      </c>
      <c r="G39" s="118"/>
      <c r="H39" s="114">
        <v>0</v>
      </c>
      <c r="I39" s="114">
        <f t="shared" si="0"/>
        <v>99.46</v>
      </c>
      <c r="J39" s="199">
        <v>57.6</v>
      </c>
      <c r="K39" s="114">
        <f t="shared" si="1"/>
        <v>40.859999999999992</v>
      </c>
      <c r="L39" s="199">
        <v>98.46</v>
      </c>
      <c r="M39" s="199">
        <v>99.46</v>
      </c>
      <c r="N39" s="30" t="s">
        <v>78</v>
      </c>
    </row>
    <row r="40" spans="1:14" ht="38.25">
      <c r="A40" s="125" t="s">
        <v>69</v>
      </c>
      <c r="B40" s="86" t="s">
        <v>369</v>
      </c>
      <c r="C40" s="86" t="s">
        <v>372</v>
      </c>
      <c r="D40" s="86" t="s">
        <v>377</v>
      </c>
      <c r="E40" s="86" t="s">
        <v>77</v>
      </c>
      <c r="F40" s="126" t="s">
        <v>49</v>
      </c>
      <c r="G40" s="118"/>
      <c r="H40" s="114">
        <v>0</v>
      </c>
      <c r="I40" s="114">
        <f t="shared" si="0"/>
        <v>39.04</v>
      </c>
      <c r="J40" s="199">
        <v>17.100000000000001</v>
      </c>
      <c r="K40" s="114">
        <f t="shared" si="1"/>
        <v>21.939999999999998</v>
      </c>
      <c r="L40" s="199">
        <v>39.04</v>
      </c>
      <c r="M40" s="199">
        <v>39.04</v>
      </c>
      <c r="N40" s="30" t="s">
        <v>78</v>
      </c>
    </row>
    <row r="41" spans="1:14" ht="25.5">
      <c r="A41" s="127" t="s">
        <v>388</v>
      </c>
      <c r="B41" s="86" t="s">
        <v>369</v>
      </c>
      <c r="C41" s="86" t="s">
        <v>372</v>
      </c>
      <c r="D41" s="86" t="s">
        <v>377</v>
      </c>
      <c r="E41" s="86" t="s">
        <v>77</v>
      </c>
      <c r="F41" s="86" t="s">
        <v>382</v>
      </c>
      <c r="G41" s="118"/>
      <c r="H41" s="114"/>
      <c r="I41" s="114">
        <f t="shared" si="0"/>
        <v>2</v>
      </c>
      <c r="J41" s="199">
        <v>2</v>
      </c>
      <c r="K41" s="114">
        <f t="shared" si="1"/>
        <v>0</v>
      </c>
      <c r="L41" s="199">
        <v>2</v>
      </c>
      <c r="M41" s="199">
        <v>2</v>
      </c>
      <c r="N41" s="30" t="s">
        <v>78</v>
      </c>
    </row>
    <row r="42" spans="1:14">
      <c r="A42" s="117" t="s">
        <v>247</v>
      </c>
      <c r="B42" s="86" t="s">
        <v>369</v>
      </c>
      <c r="C42" s="86" t="s">
        <v>381</v>
      </c>
      <c r="D42" s="86"/>
      <c r="E42" s="86"/>
      <c r="F42" s="86"/>
      <c r="G42" s="83" t="e">
        <f>#REF!+#REF!</f>
        <v>#REF!</v>
      </c>
      <c r="H42" s="114" t="e">
        <f>#REF!</f>
        <v>#REF!</v>
      </c>
      <c r="I42" s="114" t="e">
        <f t="shared" si="0"/>
        <v>#REF!</v>
      </c>
      <c r="J42" s="199">
        <f>J43</f>
        <v>0</v>
      </c>
      <c r="K42" s="114">
        <f t="shared" si="1"/>
        <v>0</v>
      </c>
      <c r="L42" s="199">
        <f>L43</f>
        <v>0</v>
      </c>
      <c r="M42" s="199">
        <f>M43</f>
        <v>0</v>
      </c>
    </row>
    <row r="43" spans="1:14" ht="25.5">
      <c r="A43" s="124" t="s">
        <v>79</v>
      </c>
      <c r="B43" s="86" t="s">
        <v>369</v>
      </c>
      <c r="C43" s="86" t="s">
        <v>381</v>
      </c>
      <c r="D43" s="86" t="s">
        <v>377</v>
      </c>
      <c r="E43" s="86" t="s">
        <v>80</v>
      </c>
      <c r="F43" s="86"/>
      <c r="G43" s="118"/>
      <c r="H43" s="114"/>
      <c r="I43" s="114">
        <f t="shared" si="0"/>
        <v>0</v>
      </c>
      <c r="J43" s="199">
        <f>J44</f>
        <v>0</v>
      </c>
      <c r="K43" s="114">
        <f t="shared" si="1"/>
        <v>0</v>
      </c>
      <c r="L43" s="199">
        <f>L44</f>
        <v>0</v>
      </c>
      <c r="M43" s="199">
        <f>M44</f>
        <v>0</v>
      </c>
    </row>
    <row r="44" spans="1:14" ht="25.5">
      <c r="A44" s="124" t="s">
        <v>388</v>
      </c>
      <c r="B44" s="86" t="s">
        <v>369</v>
      </c>
      <c r="C44" s="86" t="s">
        <v>381</v>
      </c>
      <c r="D44" s="86" t="s">
        <v>377</v>
      </c>
      <c r="E44" s="86" t="s">
        <v>80</v>
      </c>
      <c r="F44" s="86" t="s">
        <v>382</v>
      </c>
      <c r="G44" s="118"/>
      <c r="H44" s="114"/>
      <c r="I44" s="114">
        <f t="shared" si="0"/>
        <v>0</v>
      </c>
      <c r="J44" s="199"/>
      <c r="K44" s="114">
        <f t="shared" si="1"/>
        <v>0</v>
      </c>
      <c r="L44" s="199"/>
      <c r="M44" s="199"/>
    </row>
    <row r="45" spans="1:14">
      <c r="A45" s="117" t="s">
        <v>391</v>
      </c>
      <c r="B45" s="86" t="s">
        <v>369</v>
      </c>
      <c r="C45" s="86" t="s">
        <v>390</v>
      </c>
      <c r="D45" s="86"/>
      <c r="E45" s="86"/>
      <c r="F45" s="86"/>
      <c r="G45" s="83" t="e">
        <f>G46</f>
        <v>#REF!</v>
      </c>
      <c r="H45" s="114" t="e">
        <f>H46</f>
        <v>#REF!</v>
      </c>
      <c r="I45" s="114" t="e">
        <f t="shared" si="0"/>
        <v>#REF!</v>
      </c>
      <c r="J45" s="199">
        <f t="shared" ref="J45:M47" si="3">J46</f>
        <v>281.96000000000004</v>
      </c>
      <c r="K45" s="114">
        <f t="shared" si="1"/>
        <v>141.01</v>
      </c>
      <c r="L45" s="199">
        <f t="shared" si="3"/>
        <v>422.97</v>
      </c>
      <c r="M45" s="199">
        <f t="shared" si="3"/>
        <v>422.97</v>
      </c>
    </row>
    <row r="46" spans="1:14">
      <c r="A46" s="117" t="s">
        <v>241</v>
      </c>
      <c r="B46" s="86" t="s">
        <v>369</v>
      </c>
      <c r="C46" s="86" t="s">
        <v>390</v>
      </c>
      <c r="D46" s="86" t="s">
        <v>390</v>
      </c>
      <c r="E46" s="86"/>
      <c r="F46" s="86"/>
      <c r="G46" s="83" t="e">
        <f>#REF!+#REF!</f>
        <v>#REF!</v>
      </c>
      <c r="H46" s="114" t="e">
        <f>#REF!</f>
        <v>#REF!</v>
      </c>
      <c r="I46" s="114" t="e">
        <f t="shared" si="0"/>
        <v>#REF!</v>
      </c>
      <c r="J46" s="199">
        <f t="shared" si="3"/>
        <v>281.96000000000004</v>
      </c>
      <c r="K46" s="114">
        <f t="shared" si="1"/>
        <v>141.01</v>
      </c>
      <c r="L46" s="199">
        <f t="shared" si="3"/>
        <v>422.97</v>
      </c>
      <c r="M46" s="199">
        <f t="shared" si="3"/>
        <v>422.97</v>
      </c>
    </row>
    <row r="47" spans="1:14">
      <c r="A47" s="124" t="s">
        <v>81</v>
      </c>
      <c r="B47" s="86" t="s">
        <v>369</v>
      </c>
      <c r="C47" s="86" t="s">
        <v>390</v>
      </c>
      <c r="D47" s="86" t="s">
        <v>390</v>
      </c>
      <c r="E47" s="86" t="s">
        <v>53</v>
      </c>
      <c r="F47" s="86"/>
      <c r="G47" s="118"/>
      <c r="H47" s="114"/>
      <c r="I47" s="114">
        <f t="shared" si="0"/>
        <v>422.97</v>
      </c>
      <c r="J47" s="199">
        <f t="shared" si="3"/>
        <v>281.96000000000004</v>
      </c>
      <c r="K47" s="114">
        <f t="shared" si="1"/>
        <v>141.01</v>
      </c>
      <c r="L47" s="199">
        <f t="shared" si="3"/>
        <v>422.97</v>
      </c>
      <c r="M47" s="199">
        <f t="shared" si="3"/>
        <v>422.97</v>
      </c>
    </row>
    <row r="48" spans="1:14" ht="25.5">
      <c r="A48" s="124" t="s">
        <v>82</v>
      </c>
      <c r="B48" s="86" t="s">
        <v>369</v>
      </c>
      <c r="C48" s="86" t="s">
        <v>390</v>
      </c>
      <c r="D48" s="86" t="s">
        <v>390</v>
      </c>
      <c r="E48" s="86" t="s">
        <v>54</v>
      </c>
      <c r="F48" s="86"/>
      <c r="G48" s="118"/>
      <c r="H48" s="114"/>
      <c r="I48" s="114">
        <f t="shared" si="0"/>
        <v>422.97</v>
      </c>
      <c r="J48" s="199">
        <f>J49+J52</f>
        <v>281.96000000000004</v>
      </c>
      <c r="K48" s="114">
        <f t="shared" si="1"/>
        <v>141.01</v>
      </c>
      <c r="L48" s="199">
        <f>L49+L52</f>
        <v>422.97</v>
      </c>
      <c r="M48" s="199">
        <f>M49+M52</f>
        <v>422.97</v>
      </c>
    </row>
    <row r="49" spans="1:13" ht="25.5">
      <c r="A49" s="125" t="s">
        <v>83</v>
      </c>
      <c r="B49" s="86" t="s">
        <v>369</v>
      </c>
      <c r="C49" s="86" t="s">
        <v>390</v>
      </c>
      <c r="D49" s="86" t="s">
        <v>390</v>
      </c>
      <c r="E49" s="86" t="s">
        <v>55</v>
      </c>
      <c r="F49" s="86"/>
      <c r="G49" s="118"/>
      <c r="H49" s="114"/>
      <c r="I49" s="114">
        <f t="shared" si="0"/>
        <v>422.97</v>
      </c>
      <c r="J49" s="199">
        <f>J50+J51</f>
        <v>281.96000000000004</v>
      </c>
      <c r="K49" s="114">
        <f t="shared" si="1"/>
        <v>141.01</v>
      </c>
      <c r="L49" s="199">
        <f>L50+L51</f>
        <v>422.97</v>
      </c>
      <c r="M49" s="199">
        <f>M50+M51</f>
        <v>422.97</v>
      </c>
    </row>
    <row r="50" spans="1:13">
      <c r="A50" s="125" t="s">
        <v>56</v>
      </c>
      <c r="B50" s="86" t="s">
        <v>369</v>
      </c>
      <c r="C50" s="86" t="s">
        <v>390</v>
      </c>
      <c r="D50" s="86" t="s">
        <v>390</v>
      </c>
      <c r="E50" s="86" t="s">
        <v>55</v>
      </c>
      <c r="F50" s="126" t="s">
        <v>387</v>
      </c>
      <c r="G50" s="118"/>
      <c r="H50" s="114"/>
      <c r="I50" s="114">
        <f t="shared" si="0"/>
        <v>324.86</v>
      </c>
      <c r="J50" s="199">
        <v>216.56</v>
      </c>
      <c r="K50" s="114">
        <f t="shared" si="1"/>
        <v>108.30000000000001</v>
      </c>
      <c r="L50" s="199">
        <v>324.86</v>
      </c>
      <c r="M50" s="199">
        <v>324.86</v>
      </c>
    </row>
    <row r="51" spans="1:13" ht="38.25">
      <c r="A51" s="125" t="s">
        <v>84</v>
      </c>
      <c r="B51" s="86" t="s">
        <v>369</v>
      </c>
      <c r="C51" s="86" t="s">
        <v>390</v>
      </c>
      <c r="D51" s="86" t="s">
        <v>390</v>
      </c>
      <c r="E51" s="86" t="s">
        <v>55</v>
      </c>
      <c r="F51" s="126" t="s">
        <v>57</v>
      </c>
      <c r="G51" s="118"/>
      <c r="H51" s="114"/>
      <c r="I51" s="114">
        <f t="shared" si="0"/>
        <v>98.11</v>
      </c>
      <c r="J51" s="199">
        <v>65.400000000000006</v>
      </c>
      <c r="K51" s="114">
        <f t="shared" si="1"/>
        <v>32.709999999999994</v>
      </c>
      <c r="L51" s="199">
        <v>98.11</v>
      </c>
      <c r="M51" s="199">
        <v>98.11</v>
      </c>
    </row>
    <row r="52" spans="1:13">
      <c r="A52" s="124" t="s">
        <v>85</v>
      </c>
      <c r="B52" s="86" t="s">
        <v>369</v>
      </c>
      <c r="C52" s="86" t="s">
        <v>390</v>
      </c>
      <c r="D52" s="86" t="s">
        <v>390</v>
      </c>
      <c r="E52" s="86" t="s">
        <v>86</v>
      </c>
      <c r="F52" s="86"/>
      <c r="G52" s="118"/>
      <c r="H52" s="114"/>
      <c r="I52" s="114">
        <f t="shared" si="0"/>
        <v>0</v>
      </c>
      <c r="J52" s="199">
        <f>J53</f>
        <v>0</v>
      </c>
      <c r="K52" s="114">
        <f t="shared" si="1"/>
        <v>0</v>
      </c>
      <c r="L52" s="199">
        <f>L53</f>
        <v>0</v>
      </c>
      <c r="M52" s="199">
        <f>M53</f>
        <v>0</v>
      </c>
    </row>
    <row r="53" spans="1:13" ht="25.5">
      <c r="A53" s="124" t="s">
        <v>388</v>
      </c>
      <c r="B53" s="86" t="s">
        <v>369</v>
      </c>
      <c r="C53" s="86" t="s">
        <v>390</v>
      </c>
      <c r="D53" s="86" t="s">
        <v>390</v>
      </c>
      <c r="E53" s="86" t="s">
        <v>86</v>
      </c>
      <c r="F53" s="86" t="s">
        <v>382</v>
      </c>
      <c r="G53" s="118"/>
      <c r="H53" s="114"/>
      <c r="I53" s="114">
        <f t="shared" si="0"/>
        <v>0</v>
      </c>
      <c r="J53" s="199"/>
      <c r="K53" s="114">
        <f t="shared" si="1"/>
        <v>0</v>
      </c>
      <c r="L53" s="199"/>
      <c r="M53" s="199"/>
    </row>
    <row r="54" spans="1:13" ht="25.5">
      <c r="A54" s="117" t="s">
        <v>393</v>
      </c>
      <c r="B54" s="86" t="s">
        <v>369</v>
      </c>
      <c r="C54" s="86" t="s">
        <v>392</v>
      </c>
      <c r="D54" s="86"/>
      <c r="E54" s="86"/>
      <c r="F54" s="86"/>
      <c r="G54" s="83" t="e">
        <f>G55</f>
        <v>#REF!</v>
      </c>
      <c r="H54" s="114" t="e">
        <f>H55</f>
        <v>#REF!</v>
      </c>
      <c r="I54" s="114" t="e">
        <f t="shared" si="0"/>
        <v>#REF!</v>
      </c>
      <c r="J54" s="199">
        <f t="shared" ref="J54:M57" si="4">J55</f>
        <v>100</v>
      </c>
      <c r="K54" s="114">
        <f t="shared" si="1"/>
        <v>-58.74</v>
      </c>
      <c r="L54" s="199">
        <f t="shared" si="4"/>
        <v>41.26</v>
      </c>
      <c r="M54" s="199">
        <f t="shared" si="4"/>
        <v>0</v>
      </c>
    </row>
    <row r="55" spans="1:13">
      <c r="A55" s="117" t="s">
        <v>394</v>
      </c>
      <c r="B55" s="86" t="s">
        <v>369</v>
      </c>
      <c r="C55" s="86" t="s">
        <v>392</v>
      </c>
      <c r="D55" s="86" t="s">
        <v>370</v>
      </c>
      <c r="E55" s="86"/>
      <c r="F55" s="86"/>
      <c r="G55" s="83" t="e">
        <f>#REF!+#REF!</f>
        <v>#REF!</v>
      </c>
      <c r="H55" s="114" t="e">
        <f>#REF!</f>
        <v>#REF!</v>
      </c>
      <c r="I55" s="114" t="e">
        <f t="shared" si="0"/>
        <v>#REF!</v>
      </c>
      <c r="J55" s="199">
        <f t="shared" si="4"/>
        <v>100</v>
      </c>
      <c r="K55" s="114">
        <f t="shared" si="1"/>
        <v>-58.74</v>
      </c>
      <c r="L55" s="199">
        <f t="shared" si="4"/>
        <v>41.26</v>
      </c>
      <c r="M55" s="199">
        <f t="shared" si="4"/>
        <v>0</v>
      </c>
    </row>
    <row r="56" spans="1:13">
      <c r="A56" s="124" t="s">
        <v>87</v>
      </c>
      <c r="B56" s="86" t="s">
        <v>369</v>
      </c>
      <c r="C56" s="86" t="s">
        <v>392</v>
      </c>
      <c r="D56" s="86" t="s">
        <v>370</v>
      </c>
      <c r="E56" s="86" t="s">
        <v>58</v>
      </c>
      <c r="F56" s="86"/>
      <c r="G56" s="118"/>
      <c r="H56" s="114"/>
      <c r="I56" s="114">
        <f t="shared" si="0"/>
        <v>0</v>
      </c>
      <c r="J56" s="199">
        <f t="shared" si="4"/>
        <v>100</v>
      </c>
      <c r="K56" s="114">
        <f t="shared" si="1"/>
        <v>-58.74</v>
      </c>
      <c r="L56" s="199">
        <f t="shared" si="4"/>
        <v>41.26</v>
      </c>
      <c r="M56" s="199">
        <f t="shared" si="4"/>
        <v>0</v>
      </c>
    </row>
    <row r="57" spans="1:13">
      <c r="A57" s="124" t="s">
        <v>88</v>
      </c>
      <c r="B57" s="86" t="s">
        <v>369</v>
      </c>
      <c r="C57" s="86" t="s">
        <v>392</v>
      </c>
      <c r="D57" s="86" t="s">
        <v>370</v>
      </c>
      <c r="E57" s="86" t="s">
        <v>89</v>
      </c>
      <c r="F57" s="86"/>
      <c r="G57" s="118"/>
      <c r="H57" s="114"/>
      <c r="I57" s="114">
        <f t="shared" si="0"/>
        <v>0</v>
      </c>
      <c r="J57" s="199">
        <f t="shared" si="4"/>
        <v>100</v>
      </c>
      <c r="K57" s="114">
        <f t="shared" si="1"/>
        <v>-58.74</v>
      </c>
      <c r="L57" s="199">
        <f t="shared" si="4"/>
        <v>41.26</v>
      </c>
      <c r="M57" s="199">
        <f t="shared" si="4"/>
        <v>0</v>
      </c>
    </row>
    <row r="58" spans="1:13" ht="25.5">
      <c r="A58" s="124" t="s">
        <v>388</v>
      </c>
      <c r="B58" s="86" t="s">
        <v>369</v>
      </c>
      <c r="C58" s="86" t="s">
        <v>392</v>
      </c>
      <c r="D58" s="86" t="s">
        <v>370</v>
      </c>
      <c r="E58" s="86" t="s">
        <v>89</v>
      </c>
      <c r="F58" s="86" t="s">
        <v>382</v>
      </c>
      <c r="G58" s="118"/>
      <c r="H58" s="114"/>
      <c r="I58" s="114">
        <f t="shared" si="0"/>
        <v>0</v>
      </c>
      <c r="J58" s="199">
        <v>100</v>
      </c>
      <c r="K58" s="114">
        <f t="shared" si="1"/>
        <v>-58.74</v>
      </c>
      <c r="L58" s="199">
        <v>41.26</v>
      </c>
      <c r="M58" s="199"/>
    </row>
    <row r="59" spans="1:13">
      <c r="A59" s="117" t="s">
        <v>395</v>
      </c>
      <c r="B59" s="86" t="s">
        <v>369</v>
      </c>
      <c r="C59" s="86" t="s">
        <v>386</v>
      </c>
      <c r="D59" s="86"/>
      <c r="E59" s="86"/>
      <c r="F59" s="86"/>
      <c r="G59" s="83" t="e">
        <f>G60+G63</f>
        <v>#REF!</v>
      </c>
      <c r="H59" s="114" t="e">
        <f>H60+H63</f>
        <v>#REF!</v>
      </c>
      <c r="I59" s="114" t="e">
        <f t="shared" si="0"/>
        <v>#REF!</v>
      </c>
      <c r="J59" s="199">
        <f>J60+J63</f>
        <v>1294.8</v>
      </c>
      <c r="K59" s="114">
        <f t="shared" si="1"/>
        <v>608.58000000000015</v>
      </c>
      <c r="L59" s="199">
        <f>L60+L63</f>
        <v>1903.38</v>
      </c>
      <c r="M59" s="199">
        <f>M60+M63</f>
        <v>1854.5900000000001</v>
      </c>
    </row>
    <row r="60" spans="1:13">
      <c r="A60" s="117" t="s">
        <v>316</v>
      </c>
      <c r="B60" s="86" t="s">
        <v>369</v>
      </c>
      <c r="C60" s="86" t="s">
        <v>386</v>
      </c>
      <c r="D60" s="86" t="s">
        <v>372</v>
      </c>
      <c r="E60" s="86"/>
      <c r="F60" s="86"/>
      <c r="G60" s="83" t="e">
        <f>#REF!+G61</f>
        <v>#REF!</v>
      </c>
      <c r="H60" s="114">
        <f>H61</f>
        <v>0</v>
      </c>
      <c r="I60" s="114">
        <f t="shared" si="0"/>
        <v>0</v>
      </c>
      <c r="J60" s="199">
        <f>J61</f>
        <v>0</v>
      </c>
      <c r="K60" s="114">
        <f t="shared" si="1"/>
        <v>0</v>
      </c>
      <c r="L60" s="199">
        <f>L61</f>
        <v>0</v>
      </c>
      <c r="M60" s="199">
        <f>M61</f>
        <v>0</v>
      </c>
    </row>
    <row r="61" spans="1:13" ht="25.5">
      <c r="A61" s="85" t="s">
        <v>90</v>
      </c>
      <c r="B61" s="86" t="s">
        <v>369</v>
      </c>
      <c r="C61" s="86" t="s">
        <v>386</v>
      </c>
      <c r="D61" s="86" t="s">
        <v>372</v>
      </c>
      <c r="E61" s="86" t="s">
        <v>61</v>
      </c>
      <c r="F61" s="86"/>
      <c r="G61" s="83">
        <f>G62</f>
        <v>0</v>
      </c>
      <c r="H61" s="114">
        <f>H62</f>
        <v>0</v>
      </c>
      <c r="I61" s="114">
        <f t="shared" si="0"/>
        <v>0</v>
      </c>
      <c r="J61" s="199">
        <f>J62</f>
        <v>0</v>
      </c>
      <c r="K61" s="114">
        <f t="shared" si="1"/>
        <v>0</v>
      </c>
      <c r="L61" s="199">
        <f>L62</f>
        <v>0</v>
      </c>
      <c r="M61" s="199">
        <f>M62</f>
        <v>0</v>
      </c>
    </row>
    <row r="62" spans="1:13" ht="25.5">
      <c r="A62" s="124" t="s">
        <v>388</v>
      </c>
      <c r="B62" s="86" t="s">
        <v>369</v>
      </c>
      <c r="C62" s="86" t="s">
        <v>386</v>
      </c>
      <c r="D62" s="86" t="s">
        <v>372</v>
      </c>
      <c r="E62" s="86" t="s">
        <v>61</v>
      </c>
      <c r="F62" s="86" t="s">
        <v>382</v>
      </c>
      <c r="G62" s="83"/>
      <c r="H62" s="114">
        <f>G62</f>
        <v>0</v>
      </c>
      <c r="I62" s="114">
        <f t="shared" si="0"/>
        <v>0</v>
      </c>
      <c r="J62" s="199"/>
      <c r="K62" s="114">
        <f t="shared" si="1"/>
        <v>0</v>
      </c>
      <c r="L62" s="199"/>
      <c r="M62" s="199"/>
    </row>
    <row r="63" spans="1:13">
      <c r="A63" s="117" t="s">
        <v>320</v>
      </c>
      <c r="B63" s="86" t="s">
        <v>369</v>
      </c>
      <c r="C63" s="86" t="s">
        <v>386</v>
      </c>
      <c r="D63" s="86" t="s">
        <v>381</v>
      </c>
      <c r="E63" s="86"/>
      <c r="F63" s="86"/>
      <c r="G63" s="83" t="e">
        <f>#REF!+G64</f>
        <v>#REF!</v>
      </c>
      <c r="H63" s="114" t="e">
        <f>H64</f>
        <v>#REF!</v>
      </c>
      <c r="I63" s="114" t="e">
        <f t="shared" si="0"/>
        <v>#REF!</v>
      </c>
      <c r="J63" s="199">
        <f>J65</f>
        <v>1294.8</v>
      </c>
      <c r="K63" s="114">
        <f t="shared" si="1"/>
        <v>608.58000000000015</v>
      </c>
      <c r="L63" s="199">
        <f>L65</f>
        <v>1903.38</v>
      </c>
      <c r="M63" s="199">
        <f>M65</f>
        <v>1854.5900000000001</v>
      </c>
    </row>
    <row r="64" spans="1:13" ht="51">
      <c r="A64" s="85" t="s">
        <v>138</v>
      </c>
      <c r="B64" s="86" t="s">
        <v>369</v>
      </c>
      <c r="C64" s="86" t="s">
        <v>386</v>
      </c>
      <c r="D64" s="86" t="s">
        <v>381</v>
      </c>
      <c r="E64" s="86"/>
      <c r="F64" s="86"/>
      <c r="G64" s="83" t="e">
        <f>#REF!</f>
        <v>#REF!</v>
      </c>
      <c r="H64" s="114" t="e">
        <f>#REF!</f>
        <v>#REF!</v>
      </c>
      <c r="I64" s="114" t="e">
        <f t="shared" si="0"/>
        <v>#REF!</v>
      </c>
      <c r="J64" s="199">
        <f t="shared" ref="J64:M66" si="5">J65</f>
        <v>1294.8</v>
      </c>
      <c r="K64" s="114">
        <f t="shared" si="1"/>
        <v>608.58000000000015</v>
      </c>
      <c r="L64" s="199">
        <f t="shared" si="5"/>
        <v>1903.38</v>
      </c>
      <c r="M64" s="199">
        <f t="shared" si="5"/>
        <v>1854.5900000000001</v>
      </c>
    </row>
    <row r="65" spans="1:13">
      <c r="A65" s="85" t="s">
        <v>91</v>
      </c>
      <c r="B65" s="86" t="s">
        <v>369</v>
      </c>
      <c r="C65" s="86" t="s">
        <v>386</v>
      </c>
      <c r="D65" s="86" t="s">
        <v>381</v>
      </c>
      <c r="E65" s="86" t="s">
        <v>59</v>
      </c>
      <c r="F65" s="86"/>
      <c r="G65" s="83"/>
      <c r="H65" s="114"/>
      <c r="I65" s="114">
        <f t="shared" si="0"/>
        <v>1854.5900000000001</v>
      </c>
      <c r="J65" s="199">
        <f>J66</f>
        <v>1294.8</v>
      </c>
      <c r="K65" s="114">
        <f t="shared" si="1"/>
        <v>608.58000000000015</v>
      </c>
      <c r="L65" s="199">
        <f>L66</f>
        <v>1903.38</v>
      </c>
      <c r="M65" s="199">
        <f t="shared" si="5"/>
        <v>1854.5900000000001</v>
      </c>
    </row>
    <row r="66" spans="1:13" ht="25.5">
      <c r="A66" s="124" t="s">
        <v>92</v>
      </c>
      <c r="B66" s="86" t="s">
        <v>369</v>
      </c>
      <c r="C66" s="86" t="s">
        <v>386</v>
      </c>
      <c r="D66" s="86" t="s">
        <v>381</v>
      </c>
      <c r="E66" s="86" t="s">
        <v>60</v>
      </c>
      <c r="F66" s="86"/>
      <c r="G66" s="83"/>
      <c r="H66" s="114"/>
      <c r="I66" s="114">
        <f t="shared" si="0"/>
        <v>1854.5900000000001</v>
      </c>
      <c r="J66" s="199">
        <f t="shared" si="5"/>
        <v>1294.8</v>
      </c>
      <c r="K66" s="114">
        <f t="shared" si="1"/>
        <v>608.58000000000015</v>
      </c>
      <c r="L66" s="199">
        <f t="shared" si="5"/>
        <v>1903.38</v>
      </c>
      <c r="M66" s="199">
        <f t="shared" si="5"/>
        <v>1854.5900000000001</v>
      </c>
    </row>
    <row r="67" spans="1:13" ht="25.5">
      <c r="A67" s="125" t="s">
        <v>93</v>
      </c>
      <c r="B67" s="86" t="s">
        <v>369</v>
      </c>
      <c r="C67" s="86" t="s">
        <v>386</v>
      </c>
      <c r="D67" s="86" t="s">
        <v>381</v>
      </c>
      <c r="E67" s="86" t="s">
        <v>94</v>
      </c>
      <c r="F67" s="86"/>
      <c r="G67" s="83"/>
      <c r="H67" s="114"/>
      <c r="I67" s="114">
        <f t="shared" si="0"/>
        <v>1854.5900000000001</v>
      </c>
      <c r="J67" s="199">
        <f>J68+J69</f>
        <v>1294.8</v>
      </c>
      <c r="K67" s="114">
        <f t="shared" si="1"/>
        <v>608.58000000000015</v>
      </c>
      <c r="L67" s="199">
        <f>L68+L69</f>
        <v>1903.38</v>
      </c>
      <c r="M67" s="199">
        <f>M68+M69</f>
        <v>1854.5900000000001</v>
      </c>
    </row>
    <row r="68" spans="1:13">
      <c r="A68" s="125" t="s">
        <v>56</v>
      </c>
      <c r="B68" s="86" t="s">
        <v>369</v>
      </c>
      <c r="C68" s="86" t="s">
        <v>386</v>
      </c>
      <c r="D68" s="86" t="s">
        <v>381</v>
      </c>
      <c r="E68" s="86" t="s">
        <v>94</v>
      </c>
      <c r="F68" s="126" t="s">
        <v>387</v>
      </c>
      <c r="G68" s="83"/>
      <c r="H68" s="114"/>
      <c r="I68" s="114">
        <f t="shared" si="0"/>
        <v>1461.89</v>
      </c>
      <c r="J68" s="199">
        <v>974.5</v>
      </c>
      <c r="K68" s="114">
        <f t="shared" si="1"/>
        <v>487.3900000000001</v>
      </c>
      <c r="L68" s="199">
        <v>1461.89</v>
      </c>
      <c r="M68" s="199">
        <v>1461.89</v>
      </c>
    </row>
    <row r="69" spans="1:13" ht="38.25">
      <c r="A69" s="125" t="s">
        <v>84</v>
      </c>
      <c r="B69" s="86" t="s">
        <v>369</v>
      </c>
      <c r="C69" s="86" t="s">
        <v>386</v>
      </c>
      <c r="D69" s="86" t="s">
        <v>381</v>
      </c>
      <c r="E69" s="86" t="s">
        <v>94</v>
      </c>
      <c r="F69" s="126" t="s">
        <v>57</v>
      </c>
      <c r="G69" s="83"/>
      <c r="H69" s="114"/>
      <c r="I69" s="114">
        <f t="shared" si="0"/>
        <v>392.7</v>
      </c>
      <c r="J69" s="199">
        <v>320.3</v>
      </c>
      <c r="K69" s="114">
        <f t="shared" si="1"/>
        <v>121.19</v>
      </c>
      <c r="L69" s="199">
        <v>441.49</v>
      </c>
      <c r="M69" s="199">
        <v>392.7</v>
      </c>
    </row>
    <row r="70" spans="1:13">
      <c r="A70" s="85" t="s">
        <v>396</v>
      </c>
      <c r="B70" s="86" t="s">
        <v>369</v>
      </c>
      <c r="C70" s="86" t="s">
        <v>397</v>
      </c>
      <c r="D70" s="86" t="s">
        <v>397</v>
      </c>
      <c r="E70" s="86" t="s">
        <v>178</v>
      </c>
      <c r="F70" s="86" t="s">
        <v>373</v>
      </c>
      <c r="G70" s="83">
        <v>0</v>
      </c>
      <c r="H70" s="114">
        <v>139.80000000000001</v>
      </c>
      <c r="I70" s="114">
        <f t="shared" si="0"/>
        <v>146.51</v>
      </c>
      <c r="J70" s="114">
        <f>J71</f>
        <v>132.34</v>
      </c>
      <c r="K70" s="114">
        <f t="shared" si="1"/>
        <v>10.819999999999993</v>
      </c>
      <c r="L70" s="114">
        <f>L71</f>
        <v>143.16</v>
      </c>
      <c r="M70" s="114">
        <f>M71</f>
        <v>286.31</v>
      </c>
    </row>
    <row r="71" spans="1:13">
      <c r="A71" s="85" t="s">
        <v>396</v>
      </c>
      <c r="B71" s="85"/>
      <c r="C71" s="86"/>
      <c r="D71" s="86"/>
      <c r="E71" s="86"/>
      <c r="F71" s="86"/>
      <c r="G71" s="83"/>
      <c r="H71" s="114"/>
      <c r="I71" s="114">
        <f t="shared" si="0"/>
        <v>286.31</v>
      </c>
      <c r="J71" s="114">
        <v>132.34</v>
      </c>
      <c r="K71" s="114">
        <f t="shared" si="1"/>
        <v>10.819999999999993</v>
      </c>
      <c r="L71" s="114">
        <v>143.16</v>
      </c>
      <c r="M71" s="114">
        <v>286.31</v>
      </c>
    </row>
    <row r="72" spans="1:13">
      <c r="A72" s="300" t="s">
        <v>232</v>
      </c>
      <c r="B72" s="300"/>
      <c r="C72" s="300"/>
      <c r="D72" s="300"/>
      <c r="E72" s="300"/>
      <c r="F72" s="300"/>
      <c r="G72" s="83" t="e">
        <f>G7+G36+#REF!+G42+G45+G54+G59+G70</f>
        <v>#REF!</v>
      </c>
      <c r="H72" s="128" t="e">
        <f>H7+H36+H42+H45+H54+H59+H70</f>
        <v>#REF!</v>
      </c>
      <c r="I72" s="114" t="e">
        <f>M72-H72</f>
        <v>#REF!</v>
      </c>
      <c r="J72" s="114">
        <f>J7+J36+J42+J45+J54+J59</f>
        <v>4035.7</v>
      </c>
      <c r="K72" s="114">
        <f t="shared" si="1"/>
        <v>1704.46</v>
      </c>
      <c r="L72" s="114">
        <f>L7+L36+L42+L45+L54+L59+L71</f>
        <v>5740.16</v>
      </c>
      <c r="M72" s="114">
        <f>M7+M36+M42+M45+M54+M59+M71</f>
        <v>5753.56</v>
      </c>
    </row>
    <row r="73" spans="1:13">
      <c r="H73" s="129">
        <v>5067.6000000000004</v>
      </c>
    </row>
    <row r="74" spans="1:13">
      <c r="H74" s="131" t="e">
        <f>H73-H72</f>
        <v>#REF!</v>
      </c>
      <c r="M74" s="130"/>
    </row>
    <row r="76" spans="1:13">
      <c r="M76" s="131">
        <v>0</v>
      </c>
    </row>
    <row r="79" spans="1:13">
      <c r="I79" s="132"/>
      <c r="J79" s="132"/>
      <c r="K79" s="132"/>
      <c r="L79" s="132"/>
      <c r="M79" s="133"/>
    </row>
  </sheetData>
  <mergeCells count="4">
    <mergeCell ref="F1:N1"/>
    <mergeCell ref="O1:P1"/>
    <mergeCell ref="A72:F72"/>
    <mergeCell ref="A3:M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9</vt:i4>
      </vt:variant>
    </vt:vector>
  </HeadingPairs>
  <TitlesOfParts>
    <vt:vector size="2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Перечень</vt:lpstr>
      <vt:lpstr>Лист1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2'!Область_печати</vt:lpstr>
      <vt:lpstr>'Приложение 4'!Область_печати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</cp:lastModifiedBy>
  <cp:lastPrinted>2018-11-09T06:50:51Z</cp:lastPrinted>
  <dcterms:created xsi:type="dcterms:W3CDTF">2007-09-12T09:25:25Z</dcterms:created>
  <dcterms:modified xsi:type="dcterms:W3CDTF">2018-11-09T06:54:57Z</dcterms:modified>
</cp:coreProperties>
</file>