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5" windowWidth="12120" windowHeight="7875" tabRatio="789" firstSheet="5" activeTab="12"/>
  </bookViews>
  <sheets>
    <sheet name="Приложение 1" sheetId="17" r:id="rId1"/>
    <sheet name="Приложение 2" sheetId="15" r:id="rId2"/>
    <sheet name="Приложение 3" sheetId="58" r:id="rId3"/>
    <sheet name="Приложение 4" sheetId="18" r:id="rId4"/>
    <sheet name="Приложение 5" sheetId="19" r:id="rId5"/>
    <sheet name="Приложение 6" sheetId="20" r:id="rId6"/>
    <sheet name="Приложение 7" sheetId="30" r:id="rId7"/>
    <sheet name="Приложение 8" sheetId="51" r:id="rId8"/>
    <sheet name="Приложение 9" sheetId="54" r:id="rId9"/>
    <sheet name="Приложение 10" sheetId="55" r:id="rId10"/>
    <sheet name="Приложение 11" sheetId="56" r:id="rId11"/>
    <sheet name="Приложение 12" sheetId="52" r:id="rId12"/>
    <sheet name="Приложение 13" sheetId="53" r:id="rId13"/>
    <sheet name="Перечень" sheetId="37" r:id="rId14"/>
    <sheet name="Лист1" sheetId="59" r:id="rId15"/>
  </sheets>
  <externalReferences>
    <externalReference r:id="rId16"/>
  </externalReferences>
  <definedNames>
    <definedName name="_Toc105952697" localSheetId="5">'Приложение 6'!#REF!</definedName>
    <definedName name="_Toc105952698" localSheetId="5">'Приложение 6'!#REF!</definedName>
    <definedName name="_xlnm._FilterDatabase" localSheetId="9" hidden="1">'Приложение 10'!$A$6:$N$94</definedName>
    <definedName name="_xlnm._FilterDatabase" localSheetId="10" hidden="1">'Приложение 11'!$A$6:$O$88</definedName>
    <definedName name="_xlnm._FilterDatabase" localSheetId="7" hidden="1">'Приложение 8'!$A$6:$M$109</definedName>
    <definedName name="_xlnm._FilterDatabase" localSheetId="8" hidden="1">'Приложение 9'!$A$6:$P$77</definedName>
    <definedName name="_xlnm.Print_Area" localSheetId="0">'Приложение 1'!$A$1:$C$59</definedName>
    <definedName name="_xlnm.Print_Area" localSheetId="9">'Приложение 10'!$A$1:$K$116</definedName>
    <definedName name="_xlnm.Print_Area" localSheetId="10">'Приложение 11'!$A$1:$L$108</definedName>
    <definedName name="_xlnm.Print_Area" localSheetId="12">#REF!</definedName>
    <definedName name="_xlnm.Print_Area" localSheetId="1">'Приложение 2'!$A$1:$C$8</definedName>
    <definedName name="_xlnm.Print_Area" localSheetId="2">'Приложение 3'!$A$1:$E$12</definedName>
    <definedName name="_xlnm.Print_Area" localSheetId="3">'Приложение 4'!$A$1:$F$35</definedName>
    <definedName name="_xlnm.Print_Area" localSheetId="4">'Приложение 5'!$A$1:$G$34</definedName>
    <definedName name="_xlnm.Print_Area" localSheetId="5">'Приложение 6'!$A$1:$C$66</definedName>
    <definedName name="_xlnm.Print_Area" localSheetId="6">'Приложение 7'!$A$1:$D$71</definedName>
    <definedName name="_xlnm.Print_Area" localSheetId="7">'Приложение 8'!$A$1:$J$115</definedName>
    <definedName name="_xlnm.Print_Area" localSheetId="8">'Приложение 9'!$A$1:$M$110</definedName>
    <definedName name="_xlnm.Print_Area">#REF!</definedName>
    <definedName name="п" localSheetId="9">#REF!</definedName>
    <definedName name="п" localSheetId="10">#REF!</definedName>
    <definedName name="п" localSheetId="12">#REF!</definedName>
    <definedName name="п" localSheetId="7">#REF!</definedName>
    <definedName name="п" localSheetId="8">#REF!</definedName>
    <definedName name="п">#REF!</definedName>
    <definedName name="пр" localSheetId="9">#REF!</definedName>
    <definedName name="пр" localSheetId="10">#REF!</definedName>
    <definedName name="пр">#REF!</definedName>
    <definedName name="приложение8" localSheetId="9">#REF!</definedName>
    <definedName name="приложение8" localSheetId="10">#REF!</definedName>
    <definedName name="приложение8" localSheetId="12">#REF!</definedName>
    <definedName name="приложение8" localSheetId="7">#REF!</definedName>
    <definedName name="приложение8" localSheetId="8">#REF!</definedName>
    <definedName name="приложение8">#REF!</definedName>
  </definedNames>
  <calcPr calcId="144525"/>
</workbook>
</file>

<file path=xl/calcChain.xml><?xml version="1.0" encoding="utf-8"?>
<calcChain xmlns="http://schemas.openxmlformats.org/spreadsheetml/2006/main">
  <c r="I108" i="56" l="1"/>
  <c r="I45" i="56"/>
  <c r="I66" i="56"/>
  <c r="L108" i="56"/>
  <c r="K108" i="56"/>
  <c r="L107" i="56"/>
  <c r="K107" i="56"/>
  <c r="L76" i="56"/>
  <c r="K76" i="56"/>
  <c r="J76" i="56" s="1"/>
  <c r="L77" i="56"/>
  <c r="K77" i="56"/>
  <c r="K79" i="56"/>
  <c r="J79" i="56" s="1"/>
  <c r="K78" i="56"/>
  <c r="L59" i="56"/>
  <c r="L58" i="56"/>
  <c r="K59" i="56"/>
  <c r="K58" i="56"/>
  <c r="L51" i="56"/>
  <c r="K51" i="56"/>
  <c r="L50" i="56"/>
  <c r="K50" i="56"/>
  <c r="L54" i="56"/>
  <c r="K54" i="56"/>
  <c r="J54" i="56"/>
  <c r="H54" i="56"/>
  <c r="L79" i="56"/>
  <c r="L78" i="56"/>
  <c r="J68" i="56"/>
  <c r="G79" i="56"/>
  <c r="G77" i="56"/>
  <c r="F77" i="56"/>
  <c r="K82" i="56"/>
  <c r="L82" i="56" s="1"/>
  <c r="L81" i="56" s="1"/>
  <c r="L80" i="56" s="1"/>
  <c r="J48" i="55"/>
  <c r="H45" i="51"/>
  <c r="I45" i="55"/>
  <c r="K48" i="55"/>
  <c r="J47" i="51"/>
  <c r="J48" i="51"/>
  <c r="K113" i="55"/>
  <c r="K112" i="55"/>
  <c r="K94" i="55"/>
  <c r="K93" i="55"/>
  <c r="K84" i="55"/>
  <c r="K65" i="55"/>
  <c r="K67" i="55"/>
  <c r="K66" i="55"/>
  <c r="K62" i="55"/>
  <c r="J62" i="55" s="1"/>
  <c r="K61" i="55"/>
  <c r="K60" i="55"/>
  <c r="K59" i="55"/>
  <c r="J59" i="55" s="1"/>
  <c r="K58" i="55"/>
  <c r="J58" i="55" s="1"/>
  <c r="K55" i="55"/>
  <c r="J55" i="55" s="1"/>
  <c r="K54" i="55"/>
  <c r="J54" i="55" s="1"/>
  <c r="K51" i="55"/>
  <c r="G62" i="55"/>
  <c r="J61" i="55"/>
  <c r="G61" i="55"/>
  <c r="J60" i="55"/>
  <c r="G60" i="55"/>
  <c r="G59" i="55"/>
  <c r="G58" i="55"/>
  <c r="J57" i="55"/>
  <c r="G57" i="55"/>
  <c r="K56" i="55"/>
  <c r="J56" i="55" s="1"/>
  <c r="G56" i="55"/>
  <c r="G55" i="55"/>
  <c r="G54" i="55"/>
  <c r="K87" i="55"/>
  <c r="J87" i="55" s="1"/>
  <c r="K86" i="55"/>
  <c r="J86" i="55" s="1"/>
  <c r="G87" i="55"/>
  <c r="I86" i="55"/>
  <c r="H86" i="55"/>
  <c r="H85" i="55" s="1"/>
  <c r="F86" i="55"/>
  <c r="G86" i="55" s="1"/>
  <c r="I85" i="55"/>
  <c r="D14" i="30"/>
  <c r="C14" i="30"/>
  <c r="D54" i="30"/>
  <c r="C54" i="30"/>
  <c r="D26" i="30"/>
  <c r="C26" i="30"/>
  <c r="K67" i="54"/>
  <c r="K68" i="54"/>
  <c r="K69" i="54"/>
  <c r="K70" i="54"/>
  <c r="K71" i="54"/>
  <c r="K72" i="54"/>
  <c r="K73" i="54"/>
  <c r="K74" i="54"/>
  <c r="K75" i="54"/>
  <c r="K76" i="54"/>
  <c r="K77" i="54"/>
  <c r="K78" i="54"/>
  <c r="K79" i="54"/>
  <c r="K80" i="54"/>
  <c r="K81" i="54"/>
  <c r="J45" i="54"/>
  <c r="J48" i="54"/>
  <c r="L26" i="54"/>
  <c r="M79" i="54"/>
  <c r="M78" i="54" s="1"/>
  <c r="L78" i="54"/>
  <c r="L79" i="54"/>
  <c r="H79" i="54"/>
  <c r="H81" i="54" s="1"/>
  <c r="G79" i="54"/>
  <c r="M48" i="54"/>
  <c r="L48" i="54"/>
  <c r="L108" i="54"/>
  <c r="H48" i="51"/>
  <c r="K47" i="55" l="1"/>
  <c r="J47" i="55" s="1"/>
  <c r="H77" i="56"/>
  <c r="J77" i="56"/>
  <c r="K81" i="56"/>
  <c r="F85" i="55"/>
  <c r="G85" i="55"/>
  <c r="K85" i="55"/>
  <c r="J85" i="55" s="1"/>
  <c r="I79" i="54"/>
  <c r="K51" i="54"/>
  <c r="I51" i="54"/>
  <c r="I50" i="54"/>
  <c r="K50" i="54"/>
  <c r="C14" i="20"/>
  <c r="C28" i="20"/>
  <c r="K46" i="55" l="1"/>
  <c r="K45" i="55" s="1"/>
  <c r="K80" i="56"/>
  <c r="I51" i="51"/>
  <c r="J57" i="51" l="1"/>
  <c r="I57" i="51"/>
  <c r="J55" i="51"/>
  <c r="J53" i="51"/>
  <c r="I55" i="51" l="1"/>
  <c r="I54" i="51"/>
  <c r="I53" i="51" l="1"/>
  <c r="I52" i="51"/>
  <c r="I56" i="51"/>
  <c r="J83" i="51" l="1"/>
  <c r="J82" i="51" s="1"/>
  <c r="I85" i="51" l="1"/>
  <c r="I83" i="51"/>
  <c r="I84" i="51"/>
  <c r="H84" i="51"/>
  <c r="H83" i="51"/>
  <c r="C19" i="52" l="1"/>
  <c r="I57" i="56" l="1"/>
  <c r="I56" i="56" s="1"/>
  <c r="I84" i="56"/>
  <c r="I95" i="56"/>
  <c r="I99" i="56"/>
  <c r="I100" i="56"/>
  <c r="I103" i="56"/>
  <c r="I102" i="56" s="1"/>
  <c r="I101" i="56" s="1"/>
  <c r="I96" i="56" s="1"/>
  <c r="J96" i="56" s="1"/>
  <c r="J86" i="56"/>
  <c r="J87" i="56"/>
  <c r="J88" i="56"/>
  <c r="J94" i="56"/>
  <c r="J97" i="56"/>
  <c r="J98" i="56"/>
  <c r="J107" i="56"/>
  <c r="I83" i="56"/>
  <c r="J67" i="56"/>
  <c r="J66" i="56"/>
  <c r="I48" i="56"/>
  <c r="I47" i="56" s="1"/>
  <c r="I46" i="56" s="1"/>
  <c r="I44" i="56" s="1"/>
  <c r="I43" i="56" s="1"/>
  <c r="I8" i="56" s="1"/>
  <c r="I41" i="56"/>
  <c r="I40" i="56" s="1"/>
  <c r="I39" i="56" s="1"/>
  <c r="I38" i="56" s="1"/>
  <c r="I37" i="56" s="1"/>
  <c r="I36" i="56" s="1"/>
  <c r="I26" i="56"/>
  <c r="I25" i="56" s="1"/>
  <c r="I24" i="56" s="1"/>
  <c r="I23" i="56" s="1"/>
  <c r="I22" i="56" s="1"/>
  <c r="I17" i="56"/>
  <c r="I16" i="56"/>
  <c r="I15" i="56" s="1"/>
  <c r="I14" i="56" s="1"/>
  <c r="I13" i="56"/>
  <c r="I12" i="56"/>
  <c r="I11" i="56" s="1"/>
  <c r="I10" i="56" s="1"/>
  <c r="I9" i="56" s="1"/>
  <c r="I65" i="55"/>
  <c r="I64" i="55" s="1"/>
  <c r="I63" i="55" s="1"/>
  <c r="J93" i="55"/>
  <c r="J94" i="55"/>
  <c r="J96" i="55"/>
  <c r="J102" i="55"/>
  <c r="J106" i="55"/>
  <c r="J115" i="55"/>
  <c r="J114" i="55"/>
  <c r="I111" i="55"/>
  <c r="I110" i="55" s="1"/>
  <c r="I109" i="55" s="1"/>
  <c r="I105" i="55"/>
  <c r="J105" i="55" s="1"/>
  <c r="I104" i="55"/>
  <c r="I95" i="55"/>
  <c r="I92" i="55"/>
  <c r="I91" i="55" s="1"/>
  <c r="I90" i="55" s="1"/>
  <c r="I89" i="55" s="1"/>
  <c r="I88" i="55" s="1"/>
  <c r="I83" i="55"/>
  <c r="I82" i="55" s="1"/>
  <c r="I74" i="55"/>
  <c r="I73" i="55" s="1"/>
  <c r="I72" i="55"/>
  <c r="I71" i="55" s="1"/>
  <c r="I48" i="55"/>
  <c r="I47" i="55"/>
  <c r="I46" i="55" s="1"/>
  <c r="I44" i="55" s="1"/>
  <c r="I43" i="55" s="1"/>
  <c r="I41" i="55"/>
  <c r="I39" i="55" s="1"/>
  <c r="I40" i="55"/>
  <c r="I37" i="55"/>
  <c r="I36" i="55"/>
  <c r="I29" i="55"/>
  <c r="I26" i="55"/>
  <c r="I25" i="55" s="1"/>
  <c r="I24" i="55" s="1"/>
  <c r="I19" i="55"/>
  <c r="I18" i="55" s="1"/>
  <c r="I17" i="55" s="1"/>
  <c r="I16" i="55" s="1"/>
  <c r="I13" i="55"/>
  <c r="I12" i="55" s="1"/>
  <c r="I11" i="55"/>
  <c r="I10" i="55" s="1"/>
  <c r="I9" i="55" s="1"/>
  <c r="J108" i="54"/>
  <c r="K108" i="54" s="1"/>
  <c r="J97" i="54"/>
  <c r="J102" i="54"/>
  <c r="J103" i="54"/>
  <c r="J104" i="54"/>
  <c r="J105" i="54"/>
  <c r="J85" i="54"/>
  <c r="J86" i="54"/>
  <c r="K87" i="54"/>
  <c r="K89" i="54"/>
  <c r="K90" i="54"/>
  <c r="K96" i="54"/>
  <c r="K99" i="54"/>
  <c r="K100" i="54"/>
  <c r="K106" i="54"/>
  <c r="K107" i="54"/>
  <c r="K109" i="54"/>
  <c r="J64" i="54"/>
  <c r="J66" i="54"/>
  <c r="J59" i="54"/>
  <c r="J47" i="54"/>
  <c r="J46" i="54" s="1"/>
  <c r="J44" i="54" s="1"/>
  <c r="J41" i="54"/>
  <c r="J40" i="54" s="1"/>
  <c r="J39" i="54" s="1"/>
  <c r="J38" i="54" s="1"/>
  <c r="J26" i="54"/>
  <c r="J25" i="54" s="1"/>
  <c r="J24" i="54" s="1"/>
  <c r="J23" i="54" s="1"/>
  <c r="J10" i="54"/>
  <c r="J11" i="54"/>
  <c r="J12" i="54"/>
  <c r="J13" i="54"/>
  <c r="K20" i="54"/>
  <c r="H69" i="51"/>
  <c r="I69" i="51" s="1"/>
  <c r="H71" i="51"/>
  <c r="I71" i="51" s="1"/>
  <c r="H70" i="51"/>
  <c r="H72" i="51"/>
  <c r="I72" i="51" s="1"/>
  <c r="I65" i="51"/>
  <c r="I66" i="51"/>
  <c r="I68" i="51"/>
  <c r="I70" i="51"/>
  <c r="I73" i="51"/>
  <c r="I79" i="51"/>
  <c r="H47" i="51"/>
  <c r="H46" i="51" s="1"/>
  <c r="H44" i="51" s="1"/>
  <c r="H43" i="51" s="1"/>
  <c r="I72" i="56" l="1"/>
  <c r="J73" i="56"/>
  <c r="I65" i="56"/>
  <c r="I82" i="56"/>
  <c r="I38" i="55"/>
  <c r="J84" i="54"/>
  <c r="J83" i="54" s="1"/>
  <c r="I55" i="56"/>
  <c r="I23" i="55"/>
  <c r="I8" i="55" s="1"/>
  <c r="I7" i="55" s="1"/>
  <c r="I22" i="55"/>
  <c r="I108" i="55"/>
  <c r="I107" i="55"/>
  <c r="I103" i="55" s="1"/>
  <c r="J113" i="55"/>
  <c r="J112" i="55"/>
  <c r="K50" i="55"/>
  <c r="K49" i="55"/>
  <c r="K28" i="55"/>
  <c r="K27" i="55"/>
  <c r="K15" i="55"/>
  <c r="K14" i="55"/>
  <c r="I71" i="56" l="1"/>
  <c r="J72" i="56"/>
  <c r="I64" i="56"/>
  <c r="I63" i="56" s="1"/>
  <c r="J65" i="56"/>
  <c r="I78" i="56"/>
  <c r="J78" i="56" s="1"/>
  <c r="J82" i="56"/>
  <c r="I81" i="56"/>
  <c r="I7" i="56"/>
  <c r="I116" i="55"/>
  <c r="F12" i="19"/>
  <c r="I70" i="56" l="1"/>
  <c r="J71" i="56"/>
  <c r="I80" i="56"/>
  <c r="J81" i="56"/>
  <c r="L20" i="56"/>
  <c r="L21" i="56"/>
  <c r="L28" i="56"/>
  <c r="L27" i="56"/>
  <c r="L49" i="56"/>
  <c r="L105" i="56"/>
  <c r="L104" i="56"/>
  <c r="K105" i="56"/>
  <c r="J105" i="56" s="1"/>
  <c r="K104" i="56"/>
  <c r="J104" i="56" s="1"/>
  <c r="K49" i="56"/>
  <c r="K28" i="56"/>
  <c r="K27" i="56"/>
  <c r="K21" i="56"/>
  <c r="K20" i="56"/>
  <c r="I69" i="56" l="1"/>
  <c r="J69" i="56" s="1"/>
  <c r="J70" i="56"/>
  <c r="J80" i="56"/>
  <c r="L48" i="56"/>
  <c r="L47" i="56" s="1"/>
  <c r="K48" i="56"/>
  <c r="K47" i="56" s="1"/>
  <c r="M47" i="54"/>
  <c r="L47" i="54"/>
  <c r="K13" i="55" l="1"/>
  <c r="K12" i="55" s="1"/>
  <c r="K11" i="55" s="1"/>
  <c r="K10" i="55" s="1"/>
  <c r="D13" i="30"/>
  <c r="D64" i="30" s="1"/>
  <c r="C13" i="30"/>
  <c r="C64" i="30" s="1"/>
  <c r="L103" i="56"/>
  <c r="L102" i="56" s="1"/>
  <c r="L101" i="56" s="1"/>
  <c r="L100" i="56" s="1"/>
  <c r="L99" i="56" s="1"/>
  <c r="L95" i="56" s="1"/>
  <c r="K103" i="56"/>
  <c r="K93" i="56"/>
  <c r="L84" i="56"/>
  <c r="K83" i="56"/>
  <c r="K84" i="56"/>
  <c r="L72" i="56"/>
  <c r="H72" i="56" s="1"/>
  <c r="K72" i="56"/>
  <c r="K71" i="56" s="1"/>
  <c r="K70" i="56" s="1"/>
  <c r="K69" i="56" s="1"/>
  <c r="K68" i="56" s="1"/>
  <c r="L63" i="56"/>
  <c r="K65" i="56"/>
  <c r="K64" i="56" s="1"/>
  <c r="K66" i="56"/>
  <c r="L57" i="56"/>
  <c r="L56" i="56" s="1"/>
  <c r="L55" i="56" s="1"/>
  <c r="H55" i="56" s="1"/>
  <c r="K57" i="56"/>
  <c r="K56" i="56" s="1"/>
  <c r="J47" i="56"/>
  <c r="L52" i="56"/>
  <c r="H52" i="56" s="1"/>
  <c r="K52" i="56"/>
  <c r="J52" i="56" s="1"/>
  <c r="L41" i="56"/>
  <c r="L40" i="56" s="1"/>
  <c r="K41" i="56"/>
  <c r="J41" i="56" s="1"/>
  <c r="H32" i="56"/>
  <c r="L106" i="56"/>
  <c r="K106" i="56"/>
  <c r="J106" i="56" s="1"/>
  <c r="L97" i="56"/>
  <c r="L96" i="56"/>
  <c r="L93" i="56"/>
  <c r="L92" i="56" s="1"/>
  <c r="L91" i="56" s="1"/>
  <c r="L90" i="56" s="1"/>
  <c r="L89" i="56" s="1"/>
  <c r="J85" i="56"/>
  <c r="J84" i="56"/>
  <c r="J83" i="56"/>
  <c r="K75" i="56"/>
  <c r="J75" i="56" s="1"/>
  <c r="H73" i="56"/>
  <c r="H67" i="56"/>
  <c r="L66" i="56"/>
  <c r="G66" i="56"/>
  <c r="G65" i="56" s="1"/>
  <c r="F66" i="56"/>
  <c r="F65" i="56" s="1"/>
  <c r="L65" i="56"/>
  <c r="G64" i="56"/>
  <c r="F63" i="56"/>
  <c r="F62" i="56" s="1"/>
  <c r="J60" i="56"/>
  <c r="G57" i="56"/>
  <c r="G56" i="56" s="1"/>
  <c r="F57" i="56"/>
  <c r="F56" i="56" s="1"/>
  <c r="J53" i="56"/>
  <c r="H53" i="56"/>
  <c r="J51" i="56"/>
  <c r="H51" i="56"/>
  <c r="J50" i="56"/>
  <c r="H50" i="56"/>
  <c r="H49" i="56"/>
  <c r="J49" i="56"/>
  <c r="G47" i="56"/>
  <c r="F47" i="56"/>
  <c r="F46" i="56" s="1"/>
  <c r="G43" i="56"/>
  <c r="F43" i="56"/>
  <c r="H42" i="56"/>
  <c r="G37" i="56"/>
  <c r="G36" i="56" s="1"/>
  <c r="F37" i="56"/>
  <c r="F36" i="56" s="1"/>
  <c r="J35" i="56"/>
  <c r="H35" i="56"/>
  <c r="J34" i="56"/>
  <c r="H34" i="56"/>
  <c r="H33" i="56"/>
  <c r="F33" i="56"/>
  <c r="J32" i="56"/>
  <c r="J31" i="56"/>
  <c r="H31" i="56"/>
  <c r="J30" i="56"/>
  <c r="H30" i="56"/>
  <c r="J29" i="56"/>
  <c r="H29" i="56"/>
  <c r="J28" i="56"/>
  <c r="H28" i="56"/>
  <c r="J27" i="56"/>
  <c r="H27" i="56"/>
  <c r="L26" i="56"/>
  <c r="H26" i="56" s="1"/>
  <c r="K26" i="56"/>
  <c r="K25" i="56" s="1"/>
  <c r="K24" i="56" s="1"/>
  <c r="H21" i="56"/>
  <c r="G20" i="56"/>
  <c r="H20" i="56" s="1"/>
  <c r="F20" i="56"/>
  <c r="F7" i="56" s="1"/>
  <c r="J19" i="56"/>
  <c r="J18" i="56"/>
  <c r="L17" i="56"/>
  <c r="K17" i="56"/>
  <c r="K16" i="56" s="1"/>
  <c r="L16" i="56"/>
  <c r="L15" i="56" s="1"/>
  <c r="L14" i="56" s="1"/>
  <c r="H14" i="56"/>
  <c r="G14" i="56"/>
  <c r="G7" i="56" s="1"/>
  <c r="H7" i="56" s="1"/>
  <c r="L13" i="56"/>
  <c r="H13" i="56" s="1"/>
  <c r="K13" i="56"/>
  <c r="J13" i="56" s="1"/>
  <c r="F10" i="56"/>
  <c r="F9" i="56" s="1"/>
  <c r="F8" i="56" s="1"/>
  <c r="G9" i="56"/>
  <c r="H41" i="56" l="1"/>
  <c r="K63" i="56"/>
  <c r="K62" i="56" s="1"/>
  <c r="J64" i="56"/>
  <c r="H40" i="56"/>
  <c r="L39" i="56"/>
  <c r="L75" i="56"/>
  <c r="L74" i="56" s="1"/>
  <c r="K40" i="56"/>
  <c r="J17" i="56"/>
  <c r="H66" i="56"/>
  <c r="L83" i="56"/>
  <c r="K92" i="56"/>
  <c r="J93" i="56"/>
  <c r="K102" i="56"/>
  <c r="J103" i="56"/>
  <c r="L71" i="56"/>
  <c r="K55" i="56"/>
  <c r="J55" i="56" s="1"/>
  <c r="L25" i="56"/>
  <c r="J25" i="56"/>
  <c r="J26" i="56"/>
  <c r="L46" i="56"/>
  <c r="L45" i="56" s="1"/>
  <c r="L44" i="56" s="1"/>
  <c r="K46" i="56"/>
  <c r="J20" i="56"/>
  <c r="J63" i="56"/>
  <c r="H48" i="56"/>
  <c r="J48" i="56"/>
  <c r="J33" i="56"/>
  <c r="K12" i="56"/>
  <c r="J12" i="56" s="1"/>
  <c r="K15" i="56"/>
  <c r="J16" i="56"/>
  <c r="K23" i="56"/>
  <c r="J24" i="56"/>
  <c r="J21" i="56"/>
  <c r="G46" i="56"/>
  <c r="H65" i="56"/>
  <c r="K74" i="56"/>
  <c r="L12" i="56"/>
  <c r="G63" i="56"/>
  <c r="H64" i="56"/>
  <c r="J59" i="56"/>
  <c r="F61" i="56"/>
  <c r="F74" i="56" s="1"/>
  <c r="L55" i="54"/>
  <c r="K101" i="55"/>
  <c r="J101" i="55" s="1"/>
  <c r="K111" i="55"/>
  <c r="K92" i="55"/>
  <c r="J92" i="55" s="1"/>
  <c r="K80" i="55"/>
  <c r="J80" i="55" s="1"/>
  <c r="K64" i="55"/>
  <c r="K63" i="55" s="1"/>
  <c r="J63" i="55" s="1"/>
  <c r="K41" i="55"/>
  <c r="K40" i="55" s="1"/>
  <c r="K39" i="55" s="1"/>
  <c r="K38" i="55" s="1"/>
  <c r="K37" i="55" s="1"/>
  <c r="K104" i="55"/>
  <c r="J104" i="55" s="1"/>
  <c r="K95" i="55"/>
  <c r="J95" i="55" s="1"/>
  <c r="G115" i="55"/>
  <c r="G114" i="55"/>
  <c r="G113" i="55"/>
  <c r="G112" i="55"/>
  <c r="H111" i="55"/>
  <c r="F111" i="55"/>
  <c r="G111" i="55" s="1"/>
  <c r="H110" i="55"/>
  <c r="G106" i="55"/>
  <c r="H105" i="55"/>
  <c r="H104" i="55" s="1"/>
  <c r="F105" i="55"/>
  <c r="G102" i="55"/>
  <c r="H101" i="55"/>
  <c r="F101" i="55"/>
  <c r="F100" i="55" s="1"/>
  <c r="F98" i="55" s="1"/>
  <c r="F97" i="55" s="1"/>
  <c r="G96" i="55"/>
  <c r="H95" i="55"/>
  <c r="F95" i="55"/>
  <c r="G94" i="55"/>
  <c r="G93" i="55"/>
  <c r="H92" i="55"/>
  <c r="F92" i="55"/>
  <c r="G92" i="55" s="1"/>
  <c r="H91" i="55"/>
  <c r="F91" i="55"/>
  <c r="F90" i="55" s="1"/>
  <c r="F89" i="55" s="1"/>
  <c r="F88" i="55" s="1"/>
  <c r="G84" i="55"/>
  <c r="H83" i="55"/>
  <c r="H82" i="55" s="1"/>
  <c r="F83" i="55"/>
  <c r="F82" i="55" s="1"/>
  <c r="H80" i="55"/>
  <c r="H79" i="55" s="1"/>
  <c r="H78" i="55" s="1"/>
  <c r="H77" i="55" s="1"/>
  <c r="H76" i="55" s="1"/>
  <c r="K79" i="55"/>
  <c r="J79" i="55" s="1"/>
  <c r="K74" i="55"/>
  <c r="H74" i="55"/>
  <c r="H73" i="55"/>
  <c r="H72" i="55"/>
  <c r="H71" i="55" s="1"/>
  <c r="H70" i="55" s="1"/>
  <c r="J68" i="55"/>
  <c r="G68" i="55"/>
  <c r="G67" i="55"/>
  <c r="G66" i="55"/>
  <c r="H65" i="55"/>
  <c r="F65" i="55"/>
  <c r="F64" i="55" s="1"/>
  <c r="F63" i="55" s="1"/>
  <c r="J53" i="55"/>
  <c r="G53" i="55"/>
  <c r="K52" i="55"/>
  <c r="J52" i="55" s="1"/>
  <c r="G52" i="55"/>
  <c r="G51" i="55"/>
  <c r="G50" i="55"/>
  <c r="G49" i="55"/>
  <c r="H48" i="55"/>
  <c r="G48" i="55" s="1"/>
  <c r="G42" i="55"/>
  <c r="H41" i="55"/>
  <c r="G41" i="55" s="1"/>
  <c r="F41" i="55"/>
  <c r="F40" i="55"/>
  <c r="F39" i="55"/>
  <c r="H38" i="55"/>
  <c r="G38" i="55" s="1"/>
  <c r="F38" i="55"/>
  <c r="H37" i="55"/>
  <c r="G37" i="55" s="1"/>
  <c r="F37" i="55"/>
  <c r="H36" i="55"/>
  <c r="F36" i="55"/>
  <c r="G36" i="55" s="1"/>
  <c r="J35" i="55"/>
  <c r="G35" i="55"/>
  <c r="G34" i="55"/>
  <c r="K33" i="55"/>
  <c r="G33" i="55"/>
  <c r="J32" i="55"/>
  <c r="G32" i="55"/>
  <c r="J31" i="55"/>
  <c r="G31" i="55"/>
  <c r="J30" i="55"/>
  <c r="G30" i="55"/>
  <c r="J29" i="55"/>
  <c r="H29" i="55"/>
  <c r="F29" i="55"/>
  <c r="J28" i="55"/>
  <c r="G28" i="55"/>
  <c r="J27" i="55"/>
  <c r="G27" i="55"/>
  <c r="K26" i="55"/>
  <c r="K25" i="55" s="1"/>
  <c r="K24" i="55" s="1"/>
  <c r="H26" i="55"/>
  <c r="F26" i="55"/>
  <c r="G21" i="55"/>
  <c r="G20" i="55"/>
  <c r="J19" i="55"/>
  <c r="H19" i="55"/>
  <c r="G19" i="55" s="1"/>
  <c r="F19" i="55"/>
  <c r="J18" i="55"/>
  <c r="F18" i="55"/>
  <c r="F17" i="55" s="1"/>
  <c r="F16" i="55" s="1"/>
  <c r="K17" i="55"/>
  <c r="K16" i="55" s="1"/>
  <c r="G15" i="55"/>
  <c r="G14" i="55"/>
  <c r="J13" i="55"/>
  <c r="H13" i="55"/>
  <c r="F13" i="55"/>
  <c r="F12" i="55" s="1"/>
  <c r="J12" i="55"/>
  <c r="H11" i="55"/>
  <c r="G11" i="55" s="1"/>
  <c r="F11" i="55"/>
  <c r="F10" i="55"/>
  <c r="F9" i="55" s="1"/>
  <c r="K91" i="55" l="1"/>
  <c r="J91" i="55" s="1"/>
  <c r="K90" i="55"/>
  <c r="J90" i="55" s="1"/>
  <c r="K89" i="55"/>
  <c r="G29" i="55"/>
  <c r="F110" i="55"/>
  <c r="F109" i="55" s="1"/>
  <c r="K110" i="55"/>
  <c r="J111" i="55"/>
  <c r="G101" i="55"/>
  <c r="F25" i="55"/>
  <c r="F24" i="55" s="1"/>
  <c r="K61" i="56"/>
  <c r="L62" i="56"/>
  <c r="J62" i="56"/>
  <c r="H71" i="56"/>
  <c r="L70" i="56"/>
  <c r="K91" i="56"/>
  <c r="J92" i="56"/>
  <c r="J40" i="56"/>
  <c r="K39" i="56"/>
  <c r="L38" i="56"/>
  <c r="H39" i="56"/>
  <c r="K101" i="56"/>
  <c r="J102" i="56"/>
  <c r="H25" i="56"/>
  <c r="L24" i="56"/>
  <c r="L23" i="56" s="1"/>
  <c r="H45" i="56"/>
  <c r="K11" i="56"/>
  <c r="K10" i="56" s="1"/>
  <c r="K9" i="56" s="1"/>
  <c r="J9" i="56" s="1"/>
  <c r="H44" i="56"/>
  <c r="L43" i="56"/>
  <c r="H43" i="56" s="1"/>
  <c r="H46" i="56"/>
  <c r="H47" i="56"/>
  <c r="K45" i="56"/>
  <c r="J46" i="56"/>
  <c r="G91" i="55"/>
  <c r="H47" i="55"/>
  <c r="G47" i="55" s="1"/>
  <c r="H44" i="55"/>
  <c r="G44" i="55" s="1"/>
  <c r="J46" i="55"/>
  <c r="H18" i="55"/>
  <c r="G18" i="55" s="1"/>
  <c r="J11" i="56"/>
  <c r="J58" i="56"/>
  <c r="H12" i="56"/>
  <c r="L11" i="56"/>
  <c r="H60" i="56"/>
  <c r="K14" i="56"/>
  <c r="J14" i="56" s="1"/>
  <c r="J15" i="56"/>
  <c r="J23" i="56"/>
  <c r="K22" i="56"/>
  <c r="J22" i="56" s="1"/>
  <c r="H63" i="56"/>
  <c r="G62" i="56"/>
  <c r="K36" i="55"/>
  <c r="J24" i="55"/>
  <c r="K23" i="55"/>
  <c r="K22" i="55" s="1"/>
  <c r="J25" i="55"/>
  <c r="J33" i="55"/>
  <c r="J26" i="55"/>
  <c r="J67" i="55"/>
  <c r="H46" i="55"/>
  <c r="J51" i="55"/>
  <c r="G65" i="55"/>
  <c r="H100" i="55"/>
  <c r="K100" i="55"/>
  <c r="G13" i="55"/>
  <c r="J17" i="55"/>
  <c r="K78" i="55"/>
  <c r="H90" i="55"/>
  <c r="H89" i="55" s="1"/>
  <c r="H88" i="55" s="1"/>
  <c r="G110" i="55"/>
  <c r="G26" i="55"/>
  <c r="J75" i="55"/>
  <c r="G95" i="55"/>
  <c r="G105" i="55"/>
  <c r="H109" i="55"/>
  <c r="H108" i="55" s="1"/>
  <c r="H69" i="55"/>
  <c r="F107" i="55"/>
  <c r="F108" i="55"/>
  <c r="G108" i="55" s="1"/>
  <c r="J42" i="55"/>
  <c r="J16" i="55"/>
  <c r="F23" i="55"/>
  <c r="F22" i="55"/>
  <c r="F8" i="55" s="1"/>
  <c r="K73" i="55"/>
  <c r="G82" i="55"/>
  <c r="G88" i="55"/>
  <c r="G109" i="55"/>
  <c r="H25" i="55"/>
  <c r="H39" i="55"/>
  <c r="G39" i="55" s="1"/>
  <c r="H40" i="55"/>
  <c r="G40" i="55" s="1"/>
  <c r="G83" i="55"/>
  <c r="H107" i="55"/>
  <c r="H10" i="55"/>
  <c r="H12" i="55"/>
  <c r="G12" i="55" s="1"/>
  <c r="H17" i="55"/>
  <c r="H43" i="55"/>
  <c r="G43" i="55" s="1"/>
  <c r="H64" i="55"/>
  <c r="H63" i="55" s="1"/>
  <c r="G63" i="55" s="1"/>
  <c r="J11" i="55"/>
  <c r="F104" i="55"/>
  <c r="H24" i="56" l="1"/>
  <c r="J10" i="56"/>
  <c r="K88" i="55"/>
  <c r="J89" i="55"/>
  <c r="J78" i="55"/>
  <c r="K77" i="55"/>
  <c r="K76" i="55" s="1"/>
  <c r="K109" i="55"/>
  <c r="J110" i="55"/>
  <c r="K99" i="55"/>
  <c r="J100" i="55"/>
  <c r="H38" i="56"/>
  <c r="L37" i="56"/>
  <c r="K90" i="56"/>
  <c r="J91" i="56"/>
  <c r="K100" i="56"/>
  <c r="J101" i="56"/>
  <c r="K38" i="56"/>
  <c r="J39" i="56"/>
  <c r="H70" i="56"/>
  <c r="L69" i="56"/>
  <c r="L61" i="56"/>
  <c r="J61" i="56"/>
  <c r="K44" i="56"/>
  <c r="J45" i="56"/>
  <c r="G89" i="55"/>
  <c r="K44" i="55"/>
  <c r="K43" i="55" s="1"/>
  <c r="K8" i="55" s="1"/>
  <c r="J45" i="55"/>
  <c r="H23" i="56"/>
  <c r="L22" i="56"/>
  <c r="H22" i="56" s="1"/>
  <c r="H59" i="56"/>
  <c r="J57" i="56"/>
  <c r="G61" i="56"/>
  <c r="H62" i="56"/>
  <c r="L10" i="56"/>
  <c r="H11" i="56"/>
  <c r="J66" i="55"/>
  <c r="F103" i="55"/>
  <c r="G90" i="55"/>
  <c r="G100" i="55"/>
  <c r="H98" i="55"/>
  <c r="H99" i="55"/>
  <c r="G46" i="55"/>
  <c r="H45" i="55"/>
  <c r="G45" i="55" s="1"/>
  <c r="F7" i="55"/>
  <c r="G7" i="55" s="1"/>
  <c r="F116" i="55"/>
  <c r="H9" i="55"/>
  <c r="G10" i="55"/>
  <c r="G107" i="55"/>
  <c r="H103" i="55"/>
  <c r="G103" i="55" s="1"/>
  <c r="J10" i="55"/>
  <c r="K9" i="55"/>
  <c r="J74" i="55"/>
  <c r="G25" i="55"/>
  <c r="H24" i="55"/>
  <c r="K72" i="55"/>
  <c r="J73" i="55"/>
  <c r="G64" i="55"/>
  <c r="J15" i="55"/>
  <c r="J14" i="55"/>
  <c r="J88" i="55"/>
  <c r="H16" i="55"/>
  <c r="G16" i="55" s="1"/>
  <c r="G17" i="55"/>
  <c r="J23" i="55"/>
  <c r="G104" i="55"/>
  <c r="J43" i="55" l="1"/>
  <c r="K116" i="55"/>
  <c r="J116" i="55" s="1"/>
  <c r="J72" i="55"/>
  <c r="K71" i="55"/>
  <c r="J76" i="55"/>
  <c r="K108" i="55"/>
  <c r="J109" i="55"/>
  <c r="K98" i="55"/>
  <c r="J99" i="55"/>
  <c r="K37" i="56"/>
  <c r="J38" i="56"/>
  <c r="K89" i="56"/>
  <c r="J89" i="56" s="1"/>
  <c r="J90" i="56"/>
  <c r="H69" i="56"/>
  <c r="L68" i="56"/>
  <c r="H68" i="56" s="1"/>
  <c r="L36" i="56"/>
  <c r="H36" i="56" s="1"/>
  <c r="H37" i="56"/>
  <c r="K99" i="56"/>
  <c r="J100" i="56"/>
  <c r="J44" i="56"/>
  <c r="K43" i="56"/>
  <c r="J44" i="55"/>
  <c r="H61" i="56"/>
  <c r="G74" i="56"/>
  <c r="H10" i="56"/>
  <c r="L9" i="56"/>
  <c r="H58" i="56"/>
  <c r="J56" i="56"/>
  <c r="G98" i="55"/>
  <c r="H97" i="55"/>
  <c r="G97" i="55" s="1"/>
  <c r="J65" i="55"/>
  <c r="J9" i="55"/>
  <c r="J22" i="55"/>
  <c r="J84" i="55"/>
  <c r="K83" i="55"/>
  <c r="H22" i="55"/>
  <c r="G22" i="55" s="1"/>
  <c r="G24" i="55"/>
  <c r="H23" i="55"/>
  <c r="G23" i="55" s="1"/>
  <c r="G9" i="55"/>
  <c r="K7" i="55" l="1"/>
  <c r="H8" i="55"/>
  <c r="K70" i="55"/>
  <c r="J71" i="55"/>
  <c r="K107" i="55"/>
  <c r="J108" i="55"/>
  <c r="K97" i="55"/>
  <c r="J97" i="55" s="1"/>
  <c r="J98" i="55"/>
  <c r="K95" i="56"/>
  <c r="J99" i="56"/>
  <c r="J37" i="56"/>
  <c r="K36" i="56"/>
  <c r="K8" i="56" s="1"/>
  <c r="K7" i="56" s="1"/>
  <c r="J7" i="56" s="1"/>
  <c r="L8" i="56"/>
  <c r="J43" i="56"/>
  <c r="J8" i="55"/>
  <c r="H9" i="56"/>
  <c r="G76" i="56"/>
  <c r="H74" i="56"/>
  <c r="H57" i="56"/>
  <c r="J64" i="55"/>
  <c r="J83" i="55"/>
  <c r="K82" i="55"/>
  <c r="J82" i="55" s="1"/>
  <c r="J21" i="55"/>
  <c r="K20" i="55"/>
  <c r="H116" i="55"/>
  <c r="G116" i="55" s="1"/>
  <c r="G8" i="55"/>
  <c r="J70" i="55" l="1"/>
  <c r="K69" i="55"/>
  <c r="J69" i="55" s="1"/>
  <c r="K103" i="55"/>
  <c r="J103" i="55" s="1"/>
  <c r="J107" i="55"/>
  <c r="H8" i="56"/>
  <c r="J95" i="56"/>
  <c r="J108" i="56"/>
  <c r="J8" i="56"/>
  <c r="H56" i="56"/>
  <c r="J81" i="55"/>
  <c r="J20" i="55"/>
  <c r="J7" i="55"/>
  <c r="J77" i="55" l="1"/>
  <c r="M105" i="54" l="1"/>
  <c r="M104" i="54" s="1"/>
  <c r="M103" i="54" s="1"/>
  <c r="M102" i="54" s="1"/>
  <c r="M101" i="54" s="1"/>
  <c r="L105" i="54"/>
  <c r="M83" i="54"/>
  <c r="L83" i="54"/>
  <c r="L84" i="54"/>
  <c r="L85" i="54"/>
  <c r="M86" i="54"/>
  <c r="L86" i="54"/>
  <c r="L104" i="54" l="1"/>
  <c r="K105" i="54"/>
  <c r="M59" i="54"/>
  <c r="M58" i="54" s="1"/>
  <c r="M57" i="54" s="1"/>
  <c r="L74" i="54"/>
  <c r="L73" i="54" s="1"/>
  <c r="L72" i="54" s="1"/>
  <c r="L71" i="54" s="1"/>
  <c r="M74" i="54"/>
  <c r="M73" i="54" s="1"/>
  <c r="M72" i="54" s="1"/>
  <c r="M71" i="54" s="1"/>
  <c r="M66" i="54"/>
  <c r="M65" i="54" s="1"/>
  <c r="L64" i="54"/>
  <c r="L66" i="54"/>
  <c r="L59" i="54"/>
  <c r="L58" i="54" s="1"/>
  <c r="L57" i="54" s="1"/>
  <c r="I53" i="54"/>
  <c r="K53" i="54"/>
  <c r="M55" i="54"/>
  <c r="M46" i="54" s="1"/>
  <c r="L41" i="54"/>
  <c r="L40" i="54" s="1"/>
  <c r="L39" i="54" s="1"/>
  <c r="L38" i="54" s="1"/>
  <c r="L37" i="54" s="1"/>
  <c r="L36" i="54" s="1"/>
  <c r="M41" i="54"/>
  <c r="M40" i="54" s="1"/>
  <c r="M39" i="54" s="1"/>
  <c r="M38" i="54" s="1"/>
  <c r="M37" i="54" s="1"/>
  <c r="L103" i="54" l="1"/>
  <c r="K104" i="54"/>
  <c r="M45" i="54"/>
  <c r="M44" i="54" s="1"/>
  <c r="L46" i="54"/>
  <c r="M26" i="54"/>
  <c r="M25" i="54" s="1"/>
  <c r="M24" i="54" s="1"/>
  <c r="L25" i="54"/>
  <c r="L24" i="54" s="1"/>
  <c r="M13" i="54"/>
  <c r="M12" i="54" s="1"/>
  <c r="M11" i="54" s="1"/>
  <c r="M10" i="54" s="1"/>
  <c r="L13" i="54"/>
  <c r="L12" i="54" s="1"/>
  <c r="L11" i="54" s="1"/>
  <c r="L10" i="54" s="1"/>
  <c r="M108" i="54"/>
  <c r="L82" i="54"/>
  <c r="L77" i="54" s="1"/>
  <c r="L76" i="54" s="1"/>
  <c r="M84" i="54"/>
  <c r="M85" i="54"/>
  <c r="L102" i="54" l="1"/>
  <c r="K103" i="54"/>
  <c r="L45" i="54"/>
  <c r="L44" i="54" s="1"/>
  <c r="L94" i="54"/>
  <c r="K95" i="54"/>
  <c r="L23" i="54"/>
  <c r="L22" i="54" s="1"/>
  <c r="M82" i="54"/>
  <c r="M77" i="54" s="1"/>
  <c r="M76" i="54" s="1"/>
  <c r="L101" i="54" l="1"/>
  <c r="K102" i="54"/>
  <c r="C10" i="30"/>
  <c r="L93" i="54"/>
  <c r="K94" i="54"/>
  <c r="J78" i="51"/>
  <c r="I78" i="51" s="1"/>
  <c r="J68" i="51"/>
  <c r="J69" i="51"/>
  <c r="J70" i="51"/>
  <c r="J71" i="51"/>
  <c r="J72" i="51"/>
  <c r="I59" i="51"/>
  <c r="I60" i="51"/>
  <c r="H41" i="51"/>
  <c r="H39" i="51" s="1"/>
  <c r="J41" i="51"/>
  <c r="J37" i="51" s="1"/>
  <c r="L98" i="54" l="1"/>
  <c r="K101" i="54"/>
  <c r="J77" i="51"/>
  <c r="L92" i="54"/>
  <c r="K93" i="54"/>
  <c r="H40" i="51"/>
  <c r="H38" i="51"/>
  <c r="I41" i="51"/>
  <c r="H37" i="51"/>
  <c r="I37" i="51" s="1"/>
  <c r="J38" i="51"/>
  <c r="J40" i="51"/>
  <c r="J39" i="51"/>
  <c r="I39" i="51" s="1"/>
  <c r="K98" i="54" l="1"/>
  <c r="M98" i="54"/>
  <c r="M97" i="54" s="1"/>
  <c r="L97" i="54"/>
  <c r="I77" i="51"/>
  <c r="J76" i="51"/>
  <c r="L91" i="54"/>
  <c r="K91" i="54" s="1"/>
  <c r="K92" i="54"/>
  <c r="I38" i="51"/>
  <c r="I40" i="51"/>
  <c r="L95" i="54" l="1"/>
  <c r="K97" i="54"/>
  <c r="C53" i="30"/>
  <c r="M95" i="54"/>
  <c r="M94" i="54" s="1"/>
  <c r="M93" i="54" s="1"/>
  <c r="M92" i="54" s="1"/>
  <c r="M91" i="54" s="1"/>
  <c r="D53" i="30"/>
  <c r="I76" i="51"/>
  <c r="J75" i="51"/>
  <c r="K41" i="54"/>
  <c r="I41" i="54"/>
  <c r="F20" i="18"/>
  <c r="I75" i="51" l="1"/>
  <c r="J74" i="51"/>
  <c r="J46" i="51"/>
  <c r="J45" i="51" s="1"/>
  <c r="J44" i="51" s="1"/>
  <c r="I47" i="51"/>
  <c r="M64" i="54"/>
  <c r="I74" i="51" l="1"/>
  <c r="J67" i="51"/>
  <c r="I67" i="51" s="1"/>
  <c r="M23" i="54"/>
  <c r="M22" i="54" s="1"/>
  <c r="D10" i="30" s="1"/>
  <c r="I45" i="51"/>
  <c r="I46" i="51"/>
  <c r="F24" i="19"/>
  <c r="F12" i="18"/>
  <c r="M36" i="54" l="1"/>
  <c r="G28" i="19"/>
  <c r="G27" i="19" s="1"/>
  <c r="F28" i="19"/>
  <c r="F27" i="19" s="1"/>
  <c r="G21" i="19"/>
  <c r="F21" i="19"/>
  <c r="F17" i="19" s="1"/>
  <c r="F23" i="18"/>
  <c r="E23" i="18" s="1"/>
  <c r="D19" i="53"/>
  <c r="C19" i="53"/>
  <c r="M43" i="54"/>
  <c r="K48" i="54"/>
  <c r="K86" i="54"/>
  <c r="J11" i="51"/>
  <c r="J10" i="51" s="1"/>
  <c r="J26" i="51"/>
  <c r="J29" i="51"/>
  <c r="J19" i="51"/>
  <c r="J18" i="51" s="1"/>
  <c r="J17" i="51" s="1"/>
  <c r="J16" i="51" s="1"/>
  <c r="J36" i="51"/>
  <c r="J63" i="51"/>
  <c r="J62" i="51" s="1"/>
  <c r="J61" i="51" s="1"/>
  <c r="J90" i="51"/>
  <c r="J93" i="51"/>
  <c r="I93" i="51" s="1"/>
  <c r="J103" i="51"/>
  <c r="J102" i="51" s="1"/>
  <c r="J109" i="51"/>
  <c r="J108" i="51" s="1"/>
  <c r="C11" i="20"/>
  <c r="D16" i="18"/>
  <c r="E22" i="18"/>
  <c r="J43" i="54"/>
  <c r="J82" i="54"/>
  <c r="K26" i="54"/>
  <c r="I35" i="54"/>
  <c r="K35" i="54"/>
  <c r="I61" i="54"/>
  <c r="K62" i="54"/>
  <c r="I49" i="54"/>
  <c r="I32" i="51"/>
  <c r="I33" i="51"/>
  <c r="I34" i="51"/>
  <c r="I35" i="51"/>
  <c r="I42" i="51"/>
  <c r="I49" i="51"/>
  <c r="I50" i="51"/>
  <c r="I58" i="51"/>
  <c r="I71" i="54"/>
  <c r="L70" i="54"/>
  <c r="K85" i="54"/>
  <c r="K84" i="54"/>
  <c r="C13" i="20"/>
  <c r="C29" i="20"/>
  <c r="C21" i="20"/>
  <c r="C20" i="20" s="1"/>
  <c r="C9" i="20"/>
  <c r="D24" i="19"/>
  <c r="E24" i="19" s="1"/>
  <c r="L9" i="54"/>
  <c r="J81" i="51"/>
  <c r="J80" i="51" s="1"/>
  <c r="H90" i="51"/>
  <c r="J99" i="51"/>
  <c r="J98" i="51" s="1"/>
  <c r="H11" i="51"/>
  <c r="H26" i="51"/>
  <c r="H25" i="51" s="1"/>
  <c r="H29" i="51"/>
  <c r="I29" i="51" s="1"/>
  <c r="H36" i="51"/>
  <c r="H19" i="51"/>
  <c r="H63" i="51"/>
  <c r="H62" i="51" s="1"/>
  <c r="H81" i="51"/>
  <c r="H80" i="51" s="1"/>
  <c r="H93" i="51"/>
  <c r="H103" i="51"/>
  <c r="I103" i="51" s="1"/>
  <c r="H109" i="51"/>
  <c r="H108" i="51" s="1"/>
  <c r="H107" i="51" s="1"/>
  <c r="I113" i="51"/>
  <c r="I112" i="51"/>
  <c r="I111" i="51"/>
  <c r="I110" i="51"/>
  <c r="I104" i="51"/>
  <c r="I100" i="51"/>
  <c r="I94" i="51"/>
  <c r="I92" i="51"/>
  <c r="I91" i="51"/>
  <c r="I82" i="51"/>
  <c r="I64" i="51"/>
  <c r="I31" i="51"/>
  <c r="I30" i="51"/>
  <c r="I28" i="51"/>
  <c r="I27" i="51"/>
  <c r="I21" i="51"/>
  <c r="I20" i="51"/>
  <c r="I15" i="51"/>
  <c r="I14" i="51"/>
  <c r="J13" i="51"/>
  <c r="C8" i="20" s="1"/>
  <c r="H13" i="51"/>
  <c r="H12" i="51" s="1"/>
  <c r="G12" i="19"/>
  <c r="G7" i="19" s="1"/>
  <c r="K32" i="54"/>
  <c r="F16" i="18"/>
  <c r="E16" i="18" s="1"/>
  <c r="K66" i="54"/>
  <c r="K55" i="54"/>
  <c r="K54" i="54"/>
  <c r="K45" i="54"/>
  <c r="L43" i="54"/>
  <c r="K40" i="54"/>
  <c r="K39" i="54"/>
  <c r="K34" i="54"/>
  <c r="K31" i="54"/>
  <c r="K30" i="54"/>
  <c r="K29" i="54"/>
  <c r="K28" i="54"/>
  <c r="K27" i="54"/>
  <c r="K25" i="54"/>
  <c r="K24" i="54"/>
  <c r="K19" i="54"/>
  <c r="K18" i="54"/>
  <c r="K13" i="54"/>
  <c r="K12" i="54"/>
  <c r="J74" i="54"/>
  <c r="J73" i="54" s="1"/>
  <c r="J72" i="54" s="1"/>
  <c r="J71" i="54" s="1"/>
  <c r="J70" i="54" s="1"/>
  <c r="J63" i="54" s="1"/>
  <c r="J65" i="54"/>
  <c r="L65" i="54"/>
  <c r="J58" i="54"/>
  <c r="J57" i="54" s="1"/>
  <c r="J56" i="54" s="1"/>
  <c r="K56" i="54" s="1"/>
  <c r="K52" i="54"/>
  <c r="K38" i="54"/>
  <c r="J37" i="54"/>
  <c r="J36" i="54" s="1"/>
  <c r="J8" i="54" s="1"/>
  <c r="K33" i="54"/>
  <c r="J22" i="54"/>
  <c r="J17" i="54"/>
  <c r="J16" i="54" s="1"/>
  <c r="J15" i="54" s="1"/>
  <c r="J14" i="54" s="1"/>
  <c r="J9" i="54"/>
  <c r="G24" i="19"/>
  <c r="D17" i="19"/>
  <c r="E32" i="19"/>
  <c r="E31" i="19"/>
  <c r="E30" i="19"/>
  <c r="E29" i="19"/>
  <c r="E26" i="19"/>
  <c r="E25" i="19"/>
  <c r="E21" i="19"/>
  <c r="E20" i="19"/>
  <c r="E19" i="19"/>
  <c r="E18" i="19"/>
  <c r="E16" i="19"/>
  <c r="E15" i="19"/>
  <c r="E14" i="19"/>
  <c r="E13" i="19"/>
  <c r="E11" i="19"/>
  <c r="E9" i="19"/>
  <c r="E8" i="19"/>
  <c r="D28" i="19"/>
  <c r="D27" i="19" s="1"/>
  <c r="D12" i="19"/>
  <c r="D7" i="19" s="1"/>
  <c r="D10" i="19"/>
  <c r="E31" i="18"/>
  <c r="E30" i="18"/>
  <c r="E29" i="18"/>
  <c r="E28" i="18"/>
  <c r="E24" i="18"/>
  <c r="E21" i="18"/>
  <c r="E20" i="18"/>
  <c r="E19" i="18"/>
  <c r="E18" i="18"/>
  <c r="E17" i="18"/>
  <c r="E15" i="18"/>
  <c r="E14" i="18"/>
  <c r="E13" i="18"/>
  <c r="E11" i="18"/>
  <c r="E9" i="18"/>
  <c r="E8" i="18"/>
  <c r="D27" i="18"/>
  <c r="D26" i="18" s="1"/>
  <c r="D25" i="18" s="1"/>
  <c r="F27" i="18"/>
  <c r="E27" i="18" s="1"/>
  <c r="D12" i="18"/>
  <c r="E12" i="18" s="1"/>
  <c r="D10" i="18"/>
  <c r="F10" i="18"/>
  <c r="F7" i="18" s="1"/>
  <c r="E7" i="18" s="1"/>
  <c r="D19" i="30"/>
  <c r="D20" i="30"/>
  <c r="L17" i="54"/>
  <c r="K17" i="54" s="1"/>
  <c r="K11" i="54"/>
  <c r="I75" i="54"/>
  <c r="I74" i="54"/>
  <c r="I73" i="54"/>
  <c r="I72" i="54"/>
  <c r="H68" i="54"/>
  <c r="H67" i="54" s="1"/>
  <c r="G68" i="54"/>
  <c r="G67" i="54" s="1"/>
  <c r="H66" i="54"/>
  <c r="G65" i="54"/>
  <c r="G64" i="54" s="1"/>
  <c r="I62" i="54"/>
  <c r="H59" i="54"/>
  <c r="H58" i="54" s="1"/>
  <c r="G59" i="54"/>
  <c r="G58" i="54" s="1"/>
  <c r="I57" i="54"/>
  <c r="I56" i="54"/>
  <c r="I55" i="54"/>
  <c r="I54" i="54"/>
  <c r="I52" i="54"/>
  <c r="H47" i="54"/>
  <c r="G47" i="54"/>
  <c r="G46" i="54" s="1"/>
  <c r="I45" i="54"/>
  <c r="H43" i="54"/>
  <c r="G43" i="54"/>
  <c r="I40" i="54"/>
  <c r="I39" i="54"/>
  <c r="I38" i="54"/>
  <c r="H37" i="54"/>
  <c r="H36" i="54" s="1"/>
  <c r="G37" i="54"/>
  <c r="G36" i="54" s="1"/>
  <c r="I34" i="54"/>
  <c r="G33" i="54"/>
  <c r="I31" i="54"/>
  <c r="I30" i="54"/>
  <c r="I29" i="54"/>
  <c r="I28" i="54"/>
  <c r="I27" i="54"/>
  <c r="I25" i="54"/>
  <c r="I24" i="54"/>
  <c r="H20" i="54"/>
  <c r="H14" i="54"/>
  <c r="G20" i="54"/>
  <c r="M17" i="54"/>
  <c r="M16" i="54" s="1"/>
  <c r="M15" i="54" s="1"/>
  <c r="M14" i="54" s="1"/>
  <c r="D9" i="30" s="1"/>
  <c r="I14" i="54"/>
  <c r="I13" i="54"/>
  <c r="I12" i="54"/>
  <c r="I11" i="54"/>
  <c r="I10" i="54"/>
  <c r="G10" i="54"/>
  <c r="G9" i="54" s="1"/>
  <c r="G8" i="54" s="1"/>
  <c r="H9" i="54"/>
  <c r="G19" i="53"/>
  <c r="F19" i="53"/>
  <c r="F18" i="53"/>
  <c r="F17" i="53"/>
  <c r="H15" i="53"/>
  <c r="H16" i="53"/>
  <c r="H14" i="53"/>
  <c r="F19" i="52"/>
  <c r="E19" i="52"/>
  <c r="E18" i="52"/>
  <c r="E17" i="52"/>
  <c r="G15" i="52"/>
  <c r="G14" i="52"/>
  <c r="M9" i="54"/>
  <c r="D8" i="30" s="1"/>
  <c r="I26" i="54"/>
  <c r="M33" i="54"/>
  <c r="I48" i="54"/>
  <c r="C20" i="30"/>
  <c r="H12" i="19"/>
  <c r="H10" i="19"/>
  <c r="H7" i="19" s="1"/>
  <c r="H6" i="19" s="1"/>
  <c r="H17" i="19"/>
  <c r="H28" i="19"/>
  <c r="H27" i="19" s="1"/>
  <c r="G17" i="19"/>
  <c r="C19" i="30"/>
  <c r="C18" i="30" s="1"/>
  <c r="G12" i="18"/>
  <c r="G7" i="18"/>
  <c r="G10" i="18"/>
  <c r="G16" i="18"/>
  <c r="G6" i="18" s="1"/>
  <c r="G27" i="18"/>
  <c r="G26" i="18" s="1"/>
  <c r="G32" i="18"/>
  <c r="F7" i="19"/>
  <c r="E7" i="19" s="1"/>
  <c r="E12" i="19"/>
  <c r="G16" i="52"/>
  <c r="D18" i="30"/>
  <c r="E10" i="19"/>
  <c r="I36" i="51"/>
  <c r="I47" i="54"/>
  <c r="H46" i="54"/>
  <c r="I46" i="54" s="1"/>
  <c r="H65" i="54"/>
  <c r="H64" i="54" s="1"/>
  <c r="I66" i="54"/>
  <c r="D6" i="19"/>
  <c r="E10" i="18"/>
  <c r="F26" i="18"/>
  <c r="M70" i="54"/>
  <c r="I60" i="54"/>
  <c r="D7" i="18"/>
  <c r="D6" i="18"/>
  <c r="D32" i="18"/>
  <c r="E17" i="19"/>
  <c r="D33" i="19"/>
  <c r="K64" i="54"/>
  <c r="K46" i="54"/>
  <c r="K47" i="54"/>
  <c r="I65" i="54"/>
  <c r="K57" i="54" l="1"/>
  <c r="C8" i="30"/>
  <c r="L8" i="54"/>
  <c r="L110" i="54" s="1"/>
  <c r="L67" i="54"/>
  <c r="L63" i="54"/>
  <c r="D12" i="30"/>
  <c r="D7" i="30" s="1"/>
  <c r="M8" i="54"/>
  <c r="M110" i="54" s="1"/>
  <c r="J110" i="54"/>
  <c r="J7" i="54"/>
  <c r="K37" i="54"/>
  <c r="I80" i="51"/>
  <c r="E26" i="18"/>
  <c r="F32" i="18"/>
  <c r="K44" i="54"/>
  <c r="K23" i="54"/>
  <c r="I26" i="51"/>
  <c r="H10" i="51"/>
  <c r="H9" i="51" s="1"/>
  <c r="C12" i="30"/>
  <c r="C7" i="30" s="1"/>
  <c r="F6" i="19"/>
  <c r="G6" i="19"/>
  <c r="G33" i="19" s="1"/>
  <c r="J96" i="51"/>
  <c r="J97" i="51"/>
  <c r="I97" i="51" s="1"/>
  <c r="J43" i="51"/>
  <c r="I43" i="51" s="1"/>
  <c r="C12" i="20"/>
  <c r="I19" i="51"/>
  <c r="K49" i="54"/>
  <c r="G7" i="54"/>
  <c r="L68" i="54"/>
  <c r="L16" i="54"/>
  <c r="K16" i="54" s="1"/>
  <c r="I33" i="54"/>
  <c r="I44" i="54"/>
  <c r="K10" i="54"/>
  <c r="H63" i="54"/>
  <c r="I64" i="54"/>
  <c r="H7" i="54"/>
  <c r="I43" i="54"/>
  <c r="I70" i="54"/>
  <c r="J67" i="54"/>
  <c r="J68" i="54"/>
  <c r="M67" i="54"/>
  <c r="I67" i="54" s="1"/>
  <c r="M68" i="54"/>
  <c r="I69" i="54"/>
  <c r="K9" i="54"/>
  <c r="K65" i="54"/>
  <c r="I109" i="51"/>
  <c r="I63" i="51"/>
  <c r="H24" i="51"/>
  <c r="H23" i="51" s="1"/>
  <c r="H89" i="51"/>
  <c r="H88" i="51" s="1"/>
  <c r="H87" i="51" s="1"/>
  <c r="H86" i="51" s="1"/>
  <c r="H106" i="51"/>
  <c r="H105" i="51"/>
  <c r="H61" i="51"/>
  <c r="I61" i="51" s="1"/>
  <c r="I62" i="51"/>
  <c r="I98" i="51"/>
  <c r="I13" i="51"/>
  <c r="J12" i="51"/>
  <c r="I12" i="51" s="1"/>
  <c r="H102" i="51"/>
  <c r="H18" i="51"/>
  <c r="J25" i="51"/>
  <c r="I99" i="51"/>
  <c r="I37" i="54"/>
  <c r="I36" i="54"/>
  <c r="I44" i="51"/>
  <c r="K83" i="54"/>
  <c r="K82" i="54"/>
  <c r="K43" i="54"/>
  <c r="I20" i="54"/>
  <c r="I23" i="54"/>
  <c r="K21" i="54"/>
  <c r="K22" i="54"/>
  <c r="I9" i="54"/>
  <c r="J107" i="51"/>
  <c r="I108" i="51"/>
  <c r="I90" i="51"/>
  <c r="J89" i="51"/>
  <c r="I48" i="51"/>
  <c r="I11" i="51"/>
  <c r="J9" i="51"/>
  <c r="F33" i="19"/>
  <c r="E33" i="19" s="1"/>
  <c r="E28" i="19"/>
  <c r="E27" i="19"/>
  <c r="E6" i="19"/>
  <c r="F6" i="18"/>
  <c r="E6" i="18" s="1"/>
  <c r="F25" i="18"/>
  <c r="E25" i="18" s="1"/>
  <c r="H33" i="19"/>
  <c r="G63" i="54"/>
  <c r="I81" i="51"/>
  <c r="I42" i="54"/>
  <c r="M63" i="54" l="1"/>
  <c r="K63" i="54"/>
  <c r="H8" i="51"/>
  <c r="H7" i="51" s="1"/>
  <c r="K110" i="54"/>
  <c r="L15" i="54"/>
  <c r="M7" i="54"/>
  <c r="I7" i="54" s="1"/>
  <c r="L7" i="54"/>
  <c r="H114" i="51"/>
  <c r="K88" i="54"/>
  <c r="G76" i="54"/>
  <c r="K8" i="54"/>
  <c r="I10" i="51"/>
  <c r="I8" i="54"/>
  <c r="J95" i="51"/>
  <c r="C43" i="20" s="1"/>
  <c r="C42" i="20" s="1"/>
  <c r="H22" i="51"/>
  <c r="I22" i="54"/>
  <c r="I21" i="54"/>
  <c r="H76" i="54"/>
  <c r="H78" i="54" s="1"/>
  <c r="I68" i="54"/>
  <c r="H101" i="51"/>
  <c r="I102" i="51"/>
  <c r="I9" i="51"/>
  <c r="J24" i="51"/>
  <c r="I25" i="51"/>
  <c r="H17" i="51"/>
  <c r="I18" i="51"/>
  <c r="I96" i="51"/>
  <c r="L14" i="54"/>
  <c r="K15" i="54"/>
  <c r="I59" i="54"/>
  <c r="K61" i="54"/>
  <c r="J105" i="51"/>
  <c r="J106" i="51"/>
  <c r="I106" i="51" s="1"/>
  <c r="I107" i="51"/>
  <c r="J88" i="51"/>
  <c r="I89" i="51"/>
  <c r="E32" i="18"/>
  <c r="I63" i="54" l="1"/>
  <c r="C55" i="20"/>
  <c r="C51" i="20" s="1"/>
  <c r="I95" i="51"/>
  <c r="I76" i="54"/>
  <c r="J22" i="51"/>
  <c r="J8" i="51" s="1"/>
  <c r="J23" i="51"/>
  <c r="I23" i="51" s="1"/>
  <c r="C10" i="20"/>
  <c r="C7" i="20" s="1"/>
  <c r="C66" i="20" s="1"/>
  <c r="I24" i="51"/>
  <c r="H16" i="51"/>
  <c r="I17" i="51"/>
  <c r="C9" i="30"/>
  <c r="K14" i="54"/>
  <c r="I58" i="54"/>
  <c r="K60" i="54"/>
  <c r="I105" i="51"/>
  <c r="J101" i="51"/>
  <c r="I101" i="51" s="1"/>
  <c r="J87" i="51"/>
  <c r="I88" i="51"/>
  <c r="J114" i="51" l="1"/>
  <c r="I114" i="51" s="1"/>
  <c r="I16" i="51"/>
  <c r="I22" i="51"/>
  <c r="K7" i="54"/>
  <c r="K59" i="54"/>
  <c r="J86" i="51"/>
  <c r="C40" i="20" s="1"/>
  <c r="C36" i="20" s="1"/>
  <c r="I87" i="51"/>
  <c r="J7" i="51" l="1"/>
  <c r="I7" i="51" s="1"/>
  <c r="I8" i="51"/>
  <c r="K58" i="54"/>
  <c r="I86" i="51"/>
</calcChain>
</file>

<file path=xl/comments1.xml><?xml version="1.0" encoding="utf-8"?>
<comments xmlns="http://schemas.openxmlformats.org/spreadsheetml/2006/main">
  <authors>
    <author>telengit-s</author>
  </authors>
  <commentLis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3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4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<sst xmlns="http://schemas.openxmlformats.org/spreadsheetml/2006/main" count="2554" uniqueCount="482">
  <si>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</si>
  <si>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</si>
  <si>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</si>
  <si>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</si>
  <si>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</si>
  <si>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</si>
  <si>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</si>
  <si>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</si>
  <si>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</si>
  <si>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</si>
  <si>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</si>
  <si>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</si>
  <si>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</si>
  <si>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</si>
  <si>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</si>
  <si>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</si>
  <si>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</si>
  <si>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</si>
  <si>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</si>
  <si>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</si>
  <si>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</si>
  <si>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</si>
  <si>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</si>
  <si>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</si>
  <si>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</si>
  <si>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</si>
  <si>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</si>
  <si>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</si>
  <si>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</si>
  <si>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</si>
  <si>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</si>
  <si>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</si>
  <si>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</si>
  <si>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</si>
  <si>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</si>
  <si>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</si>
  <si>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</si>
  <si>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</si>
  <si>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</si>
  <si>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</si>
  <si>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</si>
  <si>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</si>
  <si>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</si>
  <si>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</si>
  <si>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</si>
  <si>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</si>
  <si>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</si>
  <si>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</si>
  <si>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</si>
  <si>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</si>
  <si>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</si>
  <si>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</si>
  <si>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</si>
  <si>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</si>
  <si>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</si>
  <si>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</si>
  <si>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</si>
  <si>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</si>
  <si>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</si>
  <si>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</si>
  <si>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</si>
  <si>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</si>
  <si>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</si>
  <si>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</si>
  <si>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</si>
  <si>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</si>
  <si>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</si>
  <si>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</si>
  <si>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</si>
  <si>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</si>
  <si>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</si>
  <si>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</si>
  <si>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</si>
  <si>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</si>
  <si>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</si>
  <si>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</si>
  <si>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</si>
  <si>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</si>
  <si>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</si>
  <si>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</si>
  <si>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</si>
  <si>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</si>
  <si>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</si>
  <si>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</si>
  <si>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</si>
  <si>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</si>
  <si>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</si>
  <si>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</si>
  <si>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</si>
  <si>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</si>
  <si>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</si>
  <si>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</si>
  <si>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</si>
  <si>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</si>
  <si>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</si>
  <si>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</si>
  <si>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</si>
  <si>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</si>
  <si>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</si>
  <si>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</si>
  <si>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</si>
  <si>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</si>
  <si>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</si>
  <si>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</si>
  <si>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</si>
  <si>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</si>
  <si>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</si>
  <si>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</si>
  <si>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</si>
  <si>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</si>
  <si>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</si>
  <si>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</si>
  <si>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</si>
  <si>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</si>
  <si>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</si>
  <si>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</si>
  <si>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Прочие неналоговые доходы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</si>
  <si>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</si>
  <si>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</si>
  <si>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</si>
  <si>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</si>
  <si>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</si>
  <si>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ПЕРЕЧЕНЬ ПРИЛОЖЕНИЙ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</si>
  <si>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</si>
  <si>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</si>
  <si>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</si>
  <si>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</si>
  <si>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</si>
  <si>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</si>
  <si>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</si>
  <si>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</si>
  <si>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</si>
  <si>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</si>
  <si>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</si>
  <si>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</si>
  <si>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</si>
  <si>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</si>
  <si>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</si>
  <si>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</si>
  <si>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</si>
  <si>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</si>
  <si>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</si>
  <si>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</si>
  <si>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</si>
  <si>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</si>
  <si>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</si>
  <si>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</si>
  <si>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07</t>
  </si>
  <si>
    <t>Образование</t>
  </si>
  <si>
    <t>08</t>
  </si>
  <si>
    <t xml:space="preserve">Культура, кинематография
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</si>
  <si>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</si>
  <si>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</si>
  <si>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</si>
  <si>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</si>
  <si>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</si>
  <si>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</si>
  <si>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indexed="1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</si>
  <si>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indexed="1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</si>
  <si>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</si>
  <si>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</si>
  <si>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</si>
  <si>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</si>
  <si>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</si>
  <si>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</si>
  <si>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</si>
  <si>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</si>
  <si>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</si>
  <si>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</si>
  <si>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</si>
  <si>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</si>
  <si>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</si>
  <si>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1 08 04020 01 0000 110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</si>
  <si>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</si>
  <si>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</si>
  <si>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</si>
  <si>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</si>
  <si>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</si>
  <si>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</si>
  <si>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</si>
  <si>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</si>
  <si>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</si>
  <si>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Национальная безопасность и правоохранительная деятельность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</si>
  <si>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</si>
  <si>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</si>
  <si>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</si>
  <si>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</si>
  <si>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</si>
  <si>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</si>
  <si>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</si>
  <si>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</si>
  <si>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</si>
  <si>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</si>
  <si>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</si>
  <si>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</si>
  <si>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</si>
  <si>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</si>
  <si>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</si>
  <si>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</si>
  <si>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</si>
  <si>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СЕЛЬСКАЯ АДМИНИСТРАЦИЯ МУНИЦИПАЛЬНОГО ОБРАЗОВАНИЯ ОРТОЛЫКСКОЕ СЕЛЬСКОЕ ПОСЕЛЕНИЕ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</si>
  <si>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</si>
  <si>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</si>
  <si>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</si>
  <si>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</si>
  <si>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</si>
  <si>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</si>
  <si>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</si>
  <si>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</si>
  <si>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</si>
  <si>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</si>
  <si>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</si>
  <si>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</si>
  <si>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</si>
  <si>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</si>
  <si>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</si>
  <si>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</si>
  <si>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</si>
  <si>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</si>
  <si>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Дотации бюджетам поселений на поддержку мер по обеспечению сбалансированности бюджетов</t>
  </si>
  <si>
    <t>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</si>
  <si>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</si>
  <si>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</si>
  <si>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Прочие субсидии бюджетам поселений</t>
  </si>
  <si>
    <t>Субвенции  бюджетам   поселений   на   выполнение передаваемых  полномочий   субъектов  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</si>
  <si>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</si>
  <si>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</si>
  <si>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</si>
  <si>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</si>
  <si>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</si>
  <si>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0406</t>
  </si>
  <si>
    <t xml:space="preserve">000 </t>
  </si>
  <si>
    <t>129</t>
  </si>
  <si>
    <t>Фонд оплаты труда казенных учреждений</t>
  </si>
  <si>
    <t>119</t>
  </si>
  <si>
    <t>Итого с учетом изменений 2016 год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</si>
  <si>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</si>
  <si>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</si>
  <si>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</si>
  <si>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</si>
  <si>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</si>
  <si>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</si>
  <si>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</si>
  <si>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</si>
  <si>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МБ</t>
  </si>
  <si>
    <t>ФБ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</si>
  <si>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</si>
  <si>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</si>
  <si>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</si>
  <si>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</si>
  <si>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1 17 05050 10 0000 150</t>
  </si>
  <si>
    <t xml:space="preserve">1 17 05000 00 0000 150 </t>
  </si>
  <si>
    <t xml:space="preserve">1 17 05000 00 0000 150  </t>
  </si>
  <si>
    <t>2 02 01000 00 0000 150</t>
  </si>
  <si>
    <t>2 02 02000 00 0000 150</t>
  </si>
  <si>
    <t>2 02 03000 00 0000 150</t>
  </si>
  <si>
    <t xml:space="preserve"> 2 02 04000 00 0000 150</t>
  </si>
  <si>
    <t xml:space="preserve">Прчие дохоы от оказания платных услуг (работ) получателями средств бюджетов сельских поселений </t>
  </si>
  <si>
    <t xml:space="preserve">Прчие дохоы откомпенсации затрат бюджетов сельских поселений </t>
  </si>
  <si>
    <t>Резервный фонд администрации МО "Ортолыкское сельское поселение"</t>
  </si>
  <si>
    <t>Другие общегосударственные вопросы</t>
  </si>
  <si>
    <t>13</t>
  </si>
  <si>
    <t>Мероприятия в сфере национальной обороны</t>
  </si>
  <si>
    <t>Расходы на проведение мероприятий в сфере молодежной политики</t>
  </si>
  <si>
    <t>Резервные средства</t>
  </si>
  <si>
    <t>870</t>
  </si>
  <si>
    <t>2 02 01003 10 0000 150</t>
  </si>
  <si>
    <t>2 02 02021 10 0000 150</t>
  </si>
  <si>
    <t>2 02 02088 10 0001 150</t>
  </si>
  <si>
    <t>1 17 14030 10 0000 150</t>
  </si>
  <si>
    <t>2 02 02089 10 0001 150</t>
  </si>
  <si>
    <t>2 02 02999 10 0000 150</t>
  </si>
  <si>
    <t>2 02 03024 10 0000 150</t>
  </si>
  <si>
    <t xml:space="preserve">2 02 03015 10 0000 150   </t>
  </si>
  <si>
    <t>2 02 03999 10 0000 150</t>
  </si>
  <si>
    <t xml:space="preserve">2 02 04029 10 0000 150 </t>
  </si>
  <si>
    <t>2 02 04999 10 0000 150</t>
  </si>
  <si>
    <t>2 19 05000 10 0000 150</t>
  </si>
  <si>
    <t>Основное мероприятие "Развитие культуры"</t>
  </si>
  <si>
    <t>Расходы на проведение мероприятий в сфере культуры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</si>
  <si>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</si>
  <si>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</si>
  <si>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</si>
  <si>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</si>
  <si>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</si>
  <si>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</si>
  <si>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</si>
  <si>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</si>
  <si>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</si>
  <si>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</si>
  <si>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</si>
  <si>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</si>
  <si>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</si>
  <si>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</si>
  <si>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7</t>
  </si>
  <si>
    <t>Резервный фонд</t>
  </si>
  <si>
    <t>0111</t>
  </si>
  <si>
    <t>Код бюджетной классификации</t>
  </si>
  <si>
    <t>Доходы  бюджета муниципального образования Ортолыкское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</si>
  <si>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2) В части доходов, зачисляемых в  бюджет муниципального образования Ортолыкское сельское поселение в пределах компетенции главных администраторов доходов  бюджета муниципального образования Ортолыкское сельское поселение. Администраторами данных доходов являются федеральные государственные органы и созданные ими федеральные казенные учреждения, которым соответствующие коды главных администраторов доходов бюджетов бюджетной системы Российской Федерации присвоены Министерством финансов Российской Федерации и респупубликанские казенные учреждения, которым соответствующие коды главных администраторов доходов бюджетов бюджетной  системы Российской Федерации присвоны Министерством Финснсов Республики Алтай</t>
  </si>
  <si>
    <t>Перечень главных администраторов доходов бюджета муниципального образования Ортолыкское сельское поселение</t>
  </si>
  <si>
    <t>0113</t>
  </si>
  <si>
    <t>Расходы на выплаты по оплате труда главы МО "Ортолыкское сельское поселение"</t>
  </si>
  <si>
    <t>Основное мероприятие "Повышение эффективности муниципального управления муниципального образования Ортолыкское сельское поселение"</t>
  </si>
  <si>
    <t>Расходы на выплаты по оплате труда председателя муниципального образования Ортолыкское сельское поселение</t>
  </si>
  <si>
    <t>Материально-техническое обеспечение Администрации МО "Ортолыкское сельское поселение" в рамках муниципальной программы  "Комплексное развитие территории МО "Ортолыкское сельское поселение""</t>
  </si>
  <si>
    <t>Расходы на выплаты по оплате труда работников Администрации МО «Ортолыкское сельское поселение»</t>
  </si>
  <si>
    <t>Расходы на обеспечение функций Администрации МО «Ортолыкское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</si>
  <si>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"Ортолыкское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</si>
  <si>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"Ортолыкское сельское поселение" "Комплексное развитие территории сельского поселения"</t>
  </si>
  <si>
    <t>Перечень главных администраторов доходов бюджета муниципального                                                 образования Ортолыкское сельское поселение</t>
  </si>
  <si>
    <t>Перечень главных администраторов источников финансирования дефицита                                            бюджета муниципального образования Ортолыкское сельское поселение</t>
  </si>
  <si>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</si>
  <si>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</si>
  <si>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</si>
  <si>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</si>
  <si>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</si>
  <si>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</si>
  <si>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</si>
  <si>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</si>
  <si>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</si>
  <si>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</si>
  <si>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</si>
  <si>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</si>
  <si>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</si>
  <si>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</si>
  <si>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</si>
  <si>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</si>
  <si>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</si>
  <si>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</si>
  <si>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</si>
  <si>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</si>
  <si>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</si>
  <si>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</si>
  <si>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</si>
  <si>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</si>
  <si>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</si>
  <si>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</si>
  <si>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</si>
  <si>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</si>
  <si>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Изменение + -</t>
  </si>
  <si>
    <t>2019 утв.</t>
  </si>
  <si>
    <t xml:space="preserve">                                                                       Сельская администрация МО "Ортолыкское сельское поселение"</t>
  </si>
  <si>
    <t>Налоговые и неналоговые доходы</t>
  </si>
  <si>
    <t xml:space="preserve">  01 05 00 00 00 0000 000</t>
  </si>
  <si>
    <t>Изменение остатков средств на счетах по учету средств бюджетов</t>
  </si>
  <si>
    <t>99 0 00 00000</t>
  </si>
  <si>
    <t>Прочие доходы от компенсации затрат бюджетов сельских поселений</t>
  </si>
  <si>
    <t>0314</t>
  </si>
  <si>
    <t>Мероприятия по комплексным мерам по противодействию экстремизму и терроризму</t>
  </si>
  <si>
    <t>853</t>
  </si>
  <si>
    <t>Уплата иных платежей</t>
  </si>
  <si>
    <t>Перечень главных администраторов источников финансирования дефицита бюджета  сельская администрация муниципального образования Ортолыкское сельское поселение</t>
  </si>
  <si>
    <t>14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</si>
  <si>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</si>
  <si>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</si>
  <si>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</si>
  <si>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</si>
  <si>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</si>
  <si>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</si>
  <si>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</si>
  <si>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</si>
  <si>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</si>
  <si>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</si>
  <si>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99 0 01 00101</t>
  </si>
  <si>
    <t>99 0 02 00101</t>
  </si>
  <si>
    <t>01 0 Л0 00101</t>
  </si>
  <si>
    <t>01 1 02 00202</t>
  </si>
  <si>
    <t>01 0 Л0 00102</t>
  </si>
  <si>
    <t>01 0 Л0 00100</t>
  </si>
  <si>
    <t>01 1 02 51180</t>
  </si>
  <si>
    <t>01 2 02 00207</t>
  </si>
  <si>
    <t>01 3 01 00101</t>
  </si>
  <si>
    <t>01 3 01 00102</t>
  </si>
  <si>
    <t>01 3 02 00101</t>
  </si>
  <si>
    <t>2023 год</t>
  </si>
  <si>
    <t>Распределение бюджетных ассигнований на реализацию муниципальных программ на 2021 год</t>
  </si>
  <si>
    <t>Нормативы распределения доходов на 2021 год и на плановый период 2022 и 2023 годов</t>
  </si>
  <si>
    <t>Объем поступлений доходов в бюджет муниципального образования                                                                                                     Ортолыкское сельское поселение в 2021 году</t>
  </si>
  <si>
    <t>Распределение бюджетных ассигнований по разделам, подразделам                                                               классификации расходов   бюджета муниципального образования                                                                                    Ортолыкское сельское поселение   на 2021 год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</si>
  <si>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Ортолыкское сельское поселение на 2021 год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</si>
  <si>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Ортолыкское сельское поселение на 2022-2023 годы</t>
  </si>
  <si>
    <t>Объем поступлений доходов в бюджет муниципального образования                                                                                                      Ортолыкское сельское поселение в 2022-2023 годах</t>
  </si>
  <si>
    <t>Распределение бюджетных ассигнований по разделам, подразделам                                                                 классификации расходов бюджета муниципального образования                                                                                        Ортолыкское сельское поселение на 2022-2023 годы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</si>
  <si>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Ортолыкское сельское поселение  на 2021 год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</si>
  <si>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Ортолыкское сельское поселение  на 2022 и на 2023 годы</t>
  </si>
  <si>
    <t>Распределение бюджетных ассигнований на реализацию муниципальных программ на 2022-2023 года</t>
  </si>
  <si>
    <t>99 0 01 00000</t>
  </si>
  <si>
    <t>01 0 Л0 00000</t>
  </si>
  <si>
    <t>01 1 02 00000</t>
  </si>
  <si>
    <t>99 0 01 00100</t>
  </si>
  <si>
    <t>01 1 02 00200</t>
  </si>
  <si>
    <t>01 2 02 00200</t>
  </si>
  <si>
    <t>01 3 01 00000</t>
  </si>
  <si>
    <t>01 3 01 00100</t>
  </si>
  <si>
    <t>01 3 02 00100</t>
  </si>
  <si>
    <t>01 3 02 00000</t>
  </si>
  <si>
    <t>99 0 02 00100</t>
  </si>
  <si>
    <t>Непрограммные направления деятельности</t>
  </si>
  <si>
    <t>Глава муниципального образования</t>
  </si>
  <si>
    <t>Материально-техническое обеспечение функций органов местного самоуправления</t>
  </si>
  <si>
    <t>99 0 02 00000</t>
  </si>
  <si>
    <t>01 0 00 00000</t>
  </si>
  <si>
    <t>Муниципальная программа "Комплексное развитие территорий МО"Ортолыкское сельское поселение""</t>
  </si>
  <si>
    <t>Подпрограмма"Развитие экономического и налогового потенциала"</t>
  </si>
  <si>
    <t>01 1 00 00000</t>
  </si>
  <si>
    <t>Основное мероприятие "Обеспечение эффективного управленияя муниципальными финансами"</t>
  </si>
  <si>
    <t xml:space="preserve">Организация и проведение мероприятий в сфере финансов </t>
  </si>
  <si>
    <t>Расходы на обеспечение функций Администрации МО «Ортолыкское сельское поселение» (в части обеспечения твердым топливом)</t>
  </si>
  <si>
    <t>Расходы на выплаты работникам и обеспечение функций органов местного самоуправления и учреждений</t>
  </si>
  <si>
    <t>Повышение эффективности деятельности Администрации муниципального образования "Ортолыкское сельское поселение"</t>
  </si>
  <si>
    <t xml:space="preserve">Материально-техническое обеспечение Администрации МО "Ортолыкское сельское поселение" </t>
  </si>
  <si>
    <t>09</t>
  </si>
  <si>
    <t>Подпрограмма "Устойчивое развитие систем жизнеобеспечения"</t>
  </si>
  <si>
    <t>01 2 00 00000</t>
  </si>
  <si>
    <t>Основное мероприятие"Обеспечение безопасности населения"</t>
  </si>
  <si>
    <t>Мероприятия по предупреждению и ликвидации последствий чрезвычайных ситуаций и стихийных бедствий</t>
  </si>
  <si>
    <t>01 2 02 00202</t>
  </si>
  <si>
    <t>Другие вопросы в области национальной безопасности и правоохранительной деятельности</t>
  </si>
  <si>
    <t>Профилактика экстремизма и терроризма на территории муниципального образования</t>
  </si>
  <si>
    <t>01 3 00 00000</t>
  </si>
  <si>
    <t xml:space="preserve">Основное мероприятие " Администрации МО "Ортолыкское сельское поселение" </t>
  </si>
  <si>
    <t>99 0 00 09999</t>
  </si>
  <si>
    <t xml:space="preserve"> (тыс. рублей) 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</si>
  <si>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</si>
  <si>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</si>
  <si>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</si>
  <si>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</si>
  <si>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бюджета</t>
  </si>
  <si>
    <t>801 01 05 00 00 00 0000 000</t>
  </si>
  <si>
    <t>Источники финансирования дефицита бюджета сельской администрации муниципального образования Ортолыкское сельское поселение</t>
  </si>
  <si>
    <t>Сумма, тыс. руб. 2023 год</t>
  </si>
  <si>
    <t>Сумма, тыс. руб. 2024 год</t>
  </si>
  <si>
    <t xml:space="preserve"> 2024 год </t>
  </si>
  <si>
    <t>2024 год</t>
  </si>
  <si>
    <t>2023 утв.</t>
  </si>
  <si>
    <t>801 01 05 02 01 10 0000 510</t>
  </si>
  <si>
    <t>801 01 05 02 01 10 0000 610</t>
  </si>
  <si>
    <t>2 02 16001 10 0000 150</t>
  </si>
  <si>
    <t>Дотации бюджетам сельских поселений на выравнивание бюджетной обеспеченности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</si>
  <si>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№    «О  бюджете
муниципального образования Ортолыкское сельское поселение
на 2023 год и на плановый период 2024 и 2025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</si>
  <si>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№    «О  бюджете
муниципального образования Ортолыкское сельское поселение
на 2023 год и на плановый период 2024 и 2025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</si>
  <si>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2023 год и на плановый период 2024 и 2025 годов»</t>
  </si>
  <si>
    <t>Сумма, тыс. руб. 2025 год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</si>
  <si>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№    «О  бюджете
муниципального образования Ортолыкское сельское поселение
на 2023 год и на плановый период 2024 и 2025 годов»</t>
  </si>
  <si>
    <t>Объем поступлений доходов в бюджет муниципального образования Ортолыкское сельское поселение в 2023 году</t>
  </si>
  <si>
    <t xml:space="preserve"> 2023 год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</si>
  <si>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№    «О  бюджете
муниципального образования Ортолыкское сельское поселение
на 2023 год и на плановый период 2024 и 2025 годов»</t>
  </si>
  <si>
    <t>Объем поступлений доходов в бюджет муниципального образования Ортолыкское сельское поселение в 2024-2025 годах</t>
  </si>
  <si>
    <t xml:space="preserve"> 2025 год </t>
  </si>
  <si>
    <t xml:space="preserve">                                                                                                                                   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Ортолыкское сельское поселение от      №    «О  бюджете
муниципального образования Ортолыкское сельское поселение
на 2023 год и на плановый период 2024 и 2025 годов»</t>
  </si>
  <si>
    <t>Распределение
бюджетных ассигнований по разделам, подразделам классификации расходов бюджета муниципального образования Ортолыкское сельское поселение   на 2023 год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</si>
  <si>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2023 год и на плановый период 2024 и 2025 годов»</t>
  </si>
  <si>
    <t>Распределение
бюджетных ассигнований по разделам, подразделам классификации расходов бюджета муниципального образования Ортолыкское сельское поселение на 2024-2025 годы</t>
  </si>
  <si>
    <t>2025 год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</si>
  <si>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2023 год и на плановый период 2024 и 2025 годов»</t>
  </si>
  <si>
    <t>Ведомственная структура расходов бюджета муниципального образования Ортолыкское сельское поселение на 2023 год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</si>
  <si>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2023 год и на плановый период 2024 и 2025 годов»</t>
  </si>
  <si>
    <t>Ведомственная структура расходов бюджета муниципального образования Ортолыкское сельское поселение на 2024-2025 года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</si>
  <si>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2023 год и на плановый период 2024 и 2025 годов»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</si>
  <si>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"Ортолыкское сельское поселение" на 2023 год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</si>
  <si>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2023 год и на плановый период 2024 и 2025 годов»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</si>
  <si>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"Ортолыкское сельское поселение" на 2024-2025 года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</si>
  <si>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2023 год и на плановый период 2024 и 2025 годов»</t>
  </si>
  <si>
    <t>Распределение бюджетных ассигнований на реализацию муниципальных программ на 2023 год</t>
  </si>
  <si>
    <t>Приложение 13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2023 год и на плановый период 2024 и 2025 годов»</t>
  </si>
  <si>
    <t>Распределение бюджетных ассигнований на реализацию муниципальных программ на 2024 - 2025 года</t>
  </si>
  <si>
    <t xml:space="preserve">Сельское хозяйство и рыболовство </t>
  </si>
  <si>
    <t>Основное мероприятие "Развитие экономического и налогового потенциала в рамках реализации муниципальной программы муниципального образования "Ортолыкское сельское поселение""</t>
  </si>
  <si>
    <t>Материально – техническое обеспечение работников сельского хозяйства и рыболовства</t>
  </si>
  <si>
    <t>01 1 04 00000</t>
  </si>
  <si>
    <t>Расходы на выплаты по оплате труда работников сельского хозяйства и рыболовства</t>
  </si>
  <si>
    <t>01 1 04 00100</t>
  </si>
  <si>
    <t>01 1 04 00101</t>
  </si>
  <si>
    <t xml:space="preserve"> закупка энергетических ресурсов</t>
  </si>
  <si>
    <t>247</t>
  </si>
  <si>
    <t>Расходы на обеспечение информации бюджетного процесса</t>
  </si>
  <si>
    <t>01 0 01 S9600</t>
  </si>
  <si>
    <t>01 1 04 45300</t>
  </si>
  <si>
    <t>Расходы на обеспечение административных правонарушений</t>
  </si>
  <si>
    <t>2024 утв.</t>
  </si>
  <si>
    <t>2688,65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</si>
</sst>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0.000"/>
    <numFmt numFmtId="169" formatCode="_-* #,##0\ _₽_-;\-* #,##0\ _₽_-;_-* &quot;-&quot;??\ _₽_-;_-@_-"/>
  </numFmts>
  <fonts count="4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8" fillId="0" borderId="0" applyNumberFormat="0" applyFont="0" applyFill="0" applyBorder="0" applyAlignment="0" applyProtection="0">
      <alignment vertical="top"/>
    </xf>
    <xf numFmtId="0" fontId="2" fillId="0" borderId="0"/>
    <xf numFmtId="0" fontId="19" fillId="0" borderId="0">
      <alignment vertical="top"/>
    </xf>
    <xf numFmtId="0" fontId="39" fillId="0" borderId="0"/>
    <xf numFmtId="0" fontId="39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321">
    <xf numFmtId="0" fontId="0" fillId="0" borderId="0" xfId="0"/>
    <xf numFmtId="0" fontId="0" fillId="0" borderId="0" xfId="0" applyAlignment="1"/>
    <xf numFmtId="0" fontId="6" fillId="0" borderId="0" xfId="0" applyFont="1" applyFill="1"/>
    <xf numFmtId="0" fontId="9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4" fillId="0" borderId="0" xfId="0" applyFont="1"/>
    <xf numFmtId="0" fontId="17" fillId="0" borderId="0" xfId="0" applyFont="1" applyFill="1"/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/>
    <xf numFmtId="0" fontId="0" fillId="0" borderId="5" xfId="0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/>
    <xf numFmtId="0" fontId="7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2" fontId="21" fillId="0" borderId="0" xfId="0" applyNumberFormat="1" applyFont="1"/>
    <xf numFmtId="168" fontId="6" fillId="0" borderId="0" xfId="0" applyNumberFormat="1" applyFont="1"/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center" vertical="center"/>
    </xf>
    <xf numFmtId="0" fontId="11" fillId="0" borderId="0" xfId="0" applyFont="1"/>
    <xf numFmtId="0" fontId="11" fillId="0" borderId="5" xfId="0" applyFont="1" applyBorder="1"/>
    <xf numFmtId="0" fontId="29" fillId="0" borderId="5" xfId="0" applyFont="1" applyBorder="1"/>
    <xf numFmtId="0" fontId="29" fillId="0" borderId="0" xfId="0" applyFont="1"/>
    <xf numFmtId="0" fontId="30" fillId="0" borderId="0" xfId="0" applyFont="1"/>
    <xf numFmtId="0" fontId="30" fillId="0" borderId="5" xfId="0" applyFont="1" applyBorder="1"/>
    <xf numFmtId="0" fontId="9" fillId="0" borderId="5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Border="1"/>
    <xf numFmtId="1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top" wrapText="1"/>
    </xf>
    <xf numFmtId="166" fontId="9" fillId="0" borderId="5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33" fillId="0" borderId="0" xfId="0" applyFont="1"/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34" fillId="0" borderId="0" xfId="0" applyFont="1" applyAlignment="1">
      <alignment wrapText="1"/>
    </xf>
    <xf numFmtId="0" fontId="31" fillId="0" borderId="5" xfId="0" applyFont="1" applyBorder="1" applyAlignment="1">
      <alignment vertical="top" wrapText="1"/>
    </xf>
    <xf numFmtId="0" fontId="31" fillId="0" borderId="0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34" fillId="0" borderId="0" xfId="0" applyFont="1" applyAlignment="1"/>
    <xf numFmtId="0" fontId="31" fillId="0" borderId="0" xfId="0" applyFont="1" applyBorder="1" applyAlignment="1">
      <alignment vertical="top" wrapText="1"/>
    </xf>
    <xf numFmtId="0" fontId="31" fillId="0" borderId="0" xfId="0" applyFont="1" applyAlignment="1"/>
    <xf numFmtId="0" fontId="31" fillId="0" borderId="0" xfId="0" applyFont="1" applyFill="1" applyAlignment="1">
      <alignment vertical="top" wrapText="1"/>
    </xf>
    <xf numFmtId="0" fontId="34" fillId="0" borderId="0" xfId="0" applyFont="1" applyFill="1" applyAlignment="1"/>
    <xf numFmtId="0" fontId="31" fillId="0" borderId="5" xfId="0" applyFont="1" applyFill="1" applyBorder="1" applyAlignment="1">
      <alignment vertical="top" wrapText="1"/>
    </xf>
    <xf numFmtId="0" fontId="3" fillId="0" borderId="4" xfId="0" applyFont="1" applyBorder="1" applyAlignment="1">
      <alignment horizontal="right" vertical="center" wrapText="1"/>
    </xf>
    <xf numFmtId="4" fontId="11" fillId="0" borderId="5" xfId="10" applyNumberFormat="1" applyFont="1" applyFill="1" applyBorder="1" applyAlignment="1">
      <alignment horizontal="center" wrapText="1"/>
    </xf>
    <xf numFmtId="165" fontId="9" fillId="0" borderId="0" xfId="0" applyNumberFormat="1" applyFont="1" applyAlignment="1">
      <alignment horizontal="right" wrapText="1"/>
    </xf>
    <xf numFmtId="165" fontId="11" fillId="0" borderId="0" xfId="0" applyNumberFormat="1" applyFont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4" xfId="0" applyFont="1" applyFill="1" applyBorder="1" applyAlignment="1"/>
    <xf numFmtId="165" fontId="9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 shrinkToFit="1"/>
    </xf>
    <xf numFmtId="166" fontId="9" fillId="3" borderId="5" xfId="0" applyNumberFormat="1" applyFont="1" applyFill="1" applyBorder="1" applyAlignment="1">
      <alignment horizontal="center" vertical="top" wrapText="1"/>
    </xf>
    <xf numFmtId="0" fontId="32" fillId="2" borderId="5" xfId="0" applyFont="1" applyFill="1" applyBorder="1" applyAlignment="1">
      <alignment vertical="top" wrapText="1"/>
    </xf>
    <xf numFmtId="49" fontId="32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14" fillId="0" borderId="5" xfId="5" applyFont="1" applyFill="1" applyBorder="1" applyAlignment="1">
      <alignment horizontal="justify" vertical="justify" wrapText="1"/>
    </xf>
    <xf numFmtId="49" fontId="14" fillId="0" borderId="5" xfId="5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justify" vertical="center"/>
    </xf>
    <xf numFmtId="167" fontId="9" fillId="0" borderId="5" xfId="0" applyNumberFormat="1" applyFont="1" applyFill="1" applyBorder="1" applyAlignment="1">
      <alignment horizontal="center" vertical="top" wrapText="1"/>
    </xf>
    <xf numFmtId="165" fontId="14" fillId="0" borderId="0" xfId="0" applyNumberFormat="1" applyFont="1" applyAlignment="1">
      <alignment horizontal="center" vertical="top" wrapText="1"/>
    </xf>
    <xf numFmtId="165" fontId="14" fillId="0" borderId="0" xfId="0" applyNumberFormat="1" applyFont="1"/>
    <xf numFmtId="165" fontId="32" fillId="0" borderId="0" xfId="0" applyNumberFormat="1" applyFont="1" applyAlignment="1">
      <alignment horizontal="center" vertical="top" wrapText="1"/>
    </xf>
    <xf numFmtId="165" fontId="32" fillId="0" borderId="0" xfId="0" applyNumberFormat="1" applyFont="1"/>
    <xf numFmtId="0" fontId="9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5" xfId="0" applyFont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justify"/>
    </xf>
    <xf numFmtId="0" fontId="15" fillId="0" borderId="0" xfId="0" applyFont="1" applyAlignment="1">
      <alignment vertical="top" wrapText="1"/>
    </xf>
    <xf numFmtId="0" fontId="0" fillId="0" borderId="0" xfId="0" applyFont="1" applyAlignment="1"/>
    <xf numFmtId="0" fontId="3" fillId="0" borderId="5" xfId="0" applyFont="1" applyBorder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4" fontId="9" fillId="0" borderId="5" xfId="1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right"/>
    </xf>
    <xf numFmtId="169" fontId="9" fillId="0" borderId="5" xfId="8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165" fontId="3" fillId="0" borderId="0" xfId="11" applyNumberFormat="1" applyFont="1" applyAlignment="1">
      <alignment horizontal="right"/>
    </xf>
    <xf numFmtId="0" fontId="3" fillId="4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0" borderId="5" xfId="0" applyFont="1" applyBorder="1" applyAlignment="1">
      <alignment horizontal="justify"/>
    </xf>
    <xf numFmtId="165" fontId="3" fillId="0" borderId="5" xfId="11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3" fillId="0" borderId="0" xfId="11" applyNumberFormat="1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165" fontId="37" fillId="0" borderId="0" xfId="11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5" fontId="4" fillId="0" borderId="0" xfId="11" applyNumberFormat="1" applyFont="1" applyBorder="1" applyAlignment="1">
      <alignment horizontal="center" wrapText="1"/>
    </xf>
    <xf numFmtId="0" fontId="3" fillId="0" borderId="0" xfId="0" applyFont="1" applyBorder="1"/>
    <xf numFmtId="165" fontId="3" fillId="0" borderId="0" xfId="11" applyNumberFormat="1" applyFont="1" applyBorder="1" applyAlignment="1">
      <alignment horizontal="center"/>
    </xf>
    <xf numFmtId="165" fontId="3" fillId="0" borderId="0" xfId="11" applyNumberFormat="1" applyFont="1" applyAlignment="1">
      <alignment horizontal="center"/>
    </xf>
    <xf numFmtId="165" fontId="3" fillId="0" borderId="0" xfId="11" applyNumberFormat="1" applyFont="1"/>
    <xf numFmtId="0" fontId="15" fillId="0" borderId="0" xfId="0" applyFont="1" applyFill="1" applyAlignment="1">
      <alignment vertical="top" wrapText="1"/>
    </xf>
    <xf numFmtId="49" fontId="9" fillId="0" borderId="5" xfId="11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5" fontId="11" fillId="0" borderId="7" xfId="11" applyNumberFormat="1" applyFont="1" applyBorder="1" applyAlignment="1">
      <alignment horizontal="center"/>
    </xf>
    <xf numFmtId="167" fontId="11" fillId="0" borderId="5" xfId="11" applyNumberFormat="1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horizontal="center" wrapText="1"/>
    </xf>
    <xf numFmtId="167" fontId="9" fillId="0" borderId="5" xfId="11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9" fillId="0" borderId="7" xfId="11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vertical="top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top" wrapText="1"/>
    </xf>
    <xf numFmtId="166" fontId="11" fillId="0" borderId="5" xfId="0" applyNumberFormat="1" applyFont="1" applyFill="1" applyBorder="1" applyAlignment="1">
      <alignment horizontal="center" vertical="top" wrapText="1"/>
    </xf>
    <xf numFmtId="165" fontId="11" fillId="0" borderId="5" xfId="0" applyNumberFormat="1" applyFont="1" applyFill="1" applyBorder="1" applyAlignment="1">
      <alignment horizontal="center" vertical="top" wrapText="1"/>
    </xf>
    <xf numFmtId="165" fontId="9" fillId="0" borderId="5" xfId="0" applyNumberFormat="1" applyFont="1" applyBorder="1"/>
    <xf numFmtId="165" fontId="9" fillId="0" borderId="5" xfId="0" applyNumberFormat="1" applyFont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8" fillId="0" borderId="5" xfId="0" applyFont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justify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/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justify" vertical="top" wrapText="1"/>
    </xf>
    <xf numFmtId="0" fontId="11" fillId="2" borderId="0" xfId="0" applyFont="1" applyFill="1" applyAlignment="1">
      <alignment horizontal="justify" vertical="top" wrapText="1"/>
    </xf>
    <xf numFmtId="0" fontId="9" fillId="2" borderId="5" xfId="0" applyFont="1" applyFill="1" applyBorder="1" applyAlignment="1">
      <alignment vertical="justify" wrapText="1"/>
    </xf>
    <xf numFmtId="0" fontId="9" fillId="2" borderId="5" xfId="0" applyFont="1" applyFill="1" applyBorder="1" applyAlignment="1">
      <alignment vertical="center" wrapText="1"/>
    </xf>
    <xf numFmtId="2" fontId="29" fillId="2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top" wrapText="1"/>
    </xf>
    <xf numFmtId="0" fontId="6" fillId="2" borderId="0" xfId="0" applyFont="1" applyFill="1"/>
    <xf numFmtId="165" fontId="9" fillId="2" borderId="5" xfId="0" applyNumberFormat="1" applyFont="1" applyFill="1" applyBorder="1" applyAlignment="1">
      <alignment horizontal="center" vertical="center" wrapText="1"/>
    </xf>
    <xf numFmtId="169" fontId="9" fillId="2" borderId="5" xfId="8" applyNumberFormat="1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4" borderId="5" xfId="0" applyNumberFormat="1" applyFont="1" applyFill="1" applyBorder="1" applyAlignment="1">
      <alignment horizontal="center" wrapText="1"/>
    </xf>
    <xf numFmtId="49" fontId="9" fillId="4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right" wrapText="1"/>
    </xf>
    <xf numFmtId="165" fontId="9" fillId="2" borderId="5" xfId="0" applyNumberFormat="1" applyFont="1" applyFill="1" applyBorder="1" applyAlignment="1">
      <alignment horizontal="right" vertical="top" wrapText="1"/>
    </xf>
    <xf numFmtId="165" fontId="11" fillId="0" borderId="5" xfId="11" applyNumberFormat="1" applyFont="1" applyFill="1" applyBorder="1" applyAlignment="1">
      <alignment horizontal="center"/>
    </xf>
    <xf numFmtId="2" fontId="9" fillId="0" borderId="5" xfId="11" applyNumberFormat="1" applyFont="1" applyFill="1" applyBorder="1" applyAlignment="1">
      <alignment horizontal="right"/>
    </xf>
    <xf numFmtId="0" fontId="13" fillId="0" borderId="0" xfId="0" applyFont="1" applyAlignment="1">
      <alignment horizontal="left" wrapText="1"/>
    </xf>
    <xf numFmtId="0" fontId="21" fillId="0" borderId="0" xfId="0" applyFont="1" applyFill="1" applyAlignment="1"/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wrapText="1"/>
    </xf>
    <xf numFmtId="165" fontId="9" fillId="0" borderId="5" xfId="11" applyNumberFormat="1" applyFont="1" applyFill="1" applyBorder="1" applyAlignment="1">
      <alignment horizontal="center"/>
    </xf>
    <xf numFmtId="0" fontId="16" fillId="0" borderId="5" xfId="0" applyFont="1" applyBorder="1"/>
    <xf numFmtId="2" fontId="14" fillId="0" borderId="5" xfId="0" applyNumberFormat="1" applyFont="1" applyFill="1" applyBorder="1" applyAlignment="1">
      <alignment horizontal="right" vertical="center" wrapText="1"/>
    </xf>
    <xf numFmtId="49" fontId="14" fillId="0" borderId="5" xfId="0" applyNumberFormat="1" applyFont="1" applyBorder="1" applyAlignment="1">
      <alignment horizontal="center" vertical="top" wrapText="1"/>
    </xf>
    <xf numFmtId="167" fontId="14" fillId="0" borderId="5" xfId="0" applyNumberFormat="1" applyFont="1" applyBorder="1"/>
    <xf numFmtId="165" fontId="14" fillId="0" borderId="5" xfId="0" applyNumberFormat="1" applyFont="1" applyBorder="1" applyAlignment="1">
      <alignment horizontal="center" vertical="top" wrapText="1"/>
    </xf>
    <xf numFmtId="165" fontId="14" fillId="0" borderId="5" xfId="0" applyNumberFormat="1" applyFont="1" applyBorder="1"/>
    <xf numFmtId="165" fontId="32" fillId="0" borderId="5" xfId="0" applyNumberFormat="1" applyFont="1" applyBorder="1" applyAlignment="1">
      <alignment horizontal="center" vertical="top" wrapText="1"/>
    </xf>
    <xf numFmtId="0" fontId="11" fillId="2" borderId="5" xfId="0" applyFont="1" applyFill="1" applyBorder="1" applyAlignment="1">
      <alignment horizontal="justify" vertical="top" wrapText="1"/>
    </xf>
    <xf numFmtId="0" fontId="9" fillId="2" borderId="0" xfId="0" applyFont="1" applyFill="1" applyAlignment="1">
      <alignment horizontal="justify" vertical="top" wrapText="1"/>
    </xf>
    <xf numFmtId="0" fontId="11" fillId="2" borderId="5" xfId="0" applyFont="1" applyFill="1" applyBorder="1" applyAlignment="1">
      <alignment horizontal="justify" vertical="center" wrapText="1" shrinkToFit="1"/>
    </xf>
    <xf numFmtId="0" fontId="11" fillId="2" borderId="7" xfId="0" applyFont="1" applyFill="1" applyBorder="1" applyAlignment="1">
      <alignment horizontal="justify" vertical="center"/>
    </xf>
    <xf numFmtId="0" fontId="21" fillId="0" borderId="0" xfId="0" applyFont="1" applyAlignment="1">
      <alignment horizontal="center"/>
    </xf>
    <xf numFmtId="49" fontId="9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justify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wrapText="1"/>
    </xf>
    <xf numFmtId="0" fontId="9" fillId="2" borderId="5" xfId="0" applyFont="1" applyFill="1" applyBorder="1" applyAlignment="1">
      <alignment horizontal="justify" wrapText="1" shrinkToFit="1"/>
    </xf>
    <xf numFmtId="49" fontId="14" fillId="0" borderId="5" xfId="0" applyNumberFormat="1" applyFont="1" applyFill="1" applyBorder="1" applyAlignment="1">
      <alignment horizontal="center" wrapText="1"/>
    </xf>
    <xf numFmtId="0" fontId="14" fillId="5" borderId="5" xfId="5" applyFont="1" applyFill="1" applyBorder="1" applyAlignment="1">
      <alignment wrapText="1"/>
    </xf>
    <xf numFmtId="49" fontId="14" fillId="5" borderId="5" xfId="5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wrapText="1"/>
    </xf>
    <xf numFmtId="0" fontId="11" fillId="2" borderId="5" xfId="0" applyFont="1" applyFill="1" applyBorder="1" applyAlignment="1">
      <alignment horizontal="justify" wrapText="1" shrinkToFit="1"/>
    </xf>
    <xf numFmtId="49" fontId="32" fillId="0" borderId="5" xfId="0" applyNumberFormat="1" applyFont="1" applyFill="1" applyBorder="1" applyAlignment="1">
      <alignment horizontal="center" wrapText="1"/>
    </xf>
    <xf numFmtId="0" fontId="40" fillId="0" borderId="5" xfId="0" applyFont="1" applyBorder="1" applyAlignment="1">
      <alignment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5" xfId="0" applyBorder="1"/>
    <xf numFmtId="49" fontId="9" fillId="0" borderId="5" xfId="0" applyNumberFormat="1" applyFont="1" applyBorder="1" applyAlignment="1">
      <alignment wrapText="1"/>
    </xf>
    <xf numFmtId="166" fontId="9" fillId="0" borderId="5" xfId="0" applyNumberFormat="1" applyFont="1" applyBorder="1" applyAlignment="1">
      <alignment wrapText="1"/>
    </xf>
    <xf numFmtId="0" fontId="11" fillId="0" borderId="5" xfId="0" applyFont="1" applyBorder="1" applyAlignment="1">
      <alignment wrapText="1"/>
    </xf>
    <xf numFmtId="49" fontId="11" fillId="0" borderId="5" xfId="0" applyNumberFormat="1" applyFont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0" fillId="0" borderId="0" xfId="0"/>
    <xf numFmtId="0" fontId="3" fillId="0" borderId="5" xfId="0" applyFont="1" applyFill="1" applyBorder="1" applyAlignment="1">
      <alignment horizontal="center" vertical="top" wrapText="1"/>
    </xf>
    <xf numFmtId="0" fontId="38" fillId="0" borderId="5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8" xfId="0" applyFont="1" applyBorder="1" applyAlignment="1">
      <alignment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3" fillId="0" borderId="0" xfId="0" applyFont="1" applyFill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5" fillId="0" borderId="0" xfId="0" applyFont="1" applyAlignment="1">
      <alignment horizontal="right" vertical="top" wrapText="1"/>
    </xf>
    <xf numFmtId="0" fontId="15" fillId="0" borderId="4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Alignment="1">
      <alignment horizontal="left" wrapText="1"/>
    </xf>
    <xf numFmtId="0" fontId="13" fillId="0" borderId="16" xfId="0" applyFont="1" applyBorder="1" applyAlignment="1">
      <alignment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25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2" fillId="2" borderId="14" xfId="0" applyFont="1" applyFill="1" applyBorder="1" applyAlignment="1">
      <alignment horizontal="center" vertical="top" wrapText="1"/>
    </xf>
    <xf numFmtId="2" fontId="9" fillId="0" borderId="5" xfId="2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</cellXfs>
  <cellStyles count="12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6" xfId="5"/>
    <cellStyle name="Тысячи [0]_перечис.11" xfId="6"/>
    <cellStyle name="Тысячи_перечис.11" xfId="7"/>
    <cellStyle name="Финансовый" xfId="8" builtinId="3"/>
    <cellStyle name="Финансовый 2" xfId="9"/>
    <cellStyle name="Финансовый 3" xfId="10"/>
    <cellStyle name="Финансовый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Y/Desktop/&#1087;&#1088;&#1080;&#1083;&#1086;&#1078;&#1077;&#1085;&#1080;&#1103;%20&#1082;%20&#1073;&#1102;&#1076;&#1078;&#1077;&#1090;&#1091;%20&#1057;&#1055;%20&#1054;&#1088;&#1090;&#1086;&#1083;&#1099;&#1082;%20&#108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еречень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L14">
            <v>0</v>
          </cell>
        </row>
        <row r="33">
          <cell r="L33">
            <v>10</v>
          </cell>
        </row>
        <row r="51">
          <cell r="L51">
            <v>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59"/>
  <sheetViews>
    <sheetView view="pageBreakPreview" topLeftCell="A34" zoomScale="60" zoomScaleNormal="100" workbookViewId="0">
      <selection activeCell="A4" sqref="A4:C4"/>
    </sheetView>
  </sheetViews>
  <sheetFormatPr defaultColWidth="13.7109375" defaultRowHeight="12.75" x14ac:dyDescent="0.2"/>
  <cols>
    <col min="1" max="1" width="18" style="8" customWidth="1"/>
    <col min="2" max="2" width="20" style="8" customWidth="1"/>
    <col min="3" max="3" width="98.140625" style="9" customWidth="1"/>
    <col min="4" max="255" width="9.140625" style="8" customWidth="1"/>
    <col min="256" max="16384" width="13.7109375" style="8"/>
  </cols>
  <sheetData>
    <row r="1" spans="1:5" ht="75" customHeight="1" x14ac:dyDescent="0.2">
      <c r="C1" s="199" t="s">
        <v>440</v>
      </c>
      <c r="D1" s="80"/>
      <c r="E1" s="80"/>
    </row>
    <row r="4" spans="1:5" s="42" customFormat="1" ht="36" customHeight="1" x14ac:dyDescent="0.3">
      <c r="A4" s="270" t="s">
        <v>300</v>
      </c>
      <c r="B4" s="271"/>
      <c r="C4" s="271"/>
    </row>
    <row r="5" spans="1:5" s="42" customFormat="1" ht="18.75" x14ac:dyDescent="0.3">
      <c r="A5" s="43"/>
      <c r="C5" s="44"/>
    </row>
    <row r="6" spans="1:5" s="45" customFormat="1" ht="56.25" customHeight="1" x14ac:dyDescent="0.3">
      <c r="A6" s="132" t="s">
        <v>318</v>
      </c>
      <c r="B6" s="132" t="s">
        <v>316</v>
      </c>
      <c r="C6" s="132" t="s">
        <v>319</v>
      </c>
    </row>
    <row r="7" spans="1:5" s="45" customFormat="1" ht="20.45" customHeight="1" thickBot="1" x14ac:dyDescent="0.35">
      <c r="A7" s="272" t="s">
        <v>342</v>
      </c>
      <c r="B7" s="273"/>
      <c r="C7" s="273"/>
    </row>
    <row r="8" spans="1:5" s="39" customFormat="1" ht="18.75" customHeight="1" x14ac:dyDescent="0.25">
      <c r="A8" s="276">
        <v>801</v>
      </c>
      <c r="B8" s="276" t="s">
        <v>172</v>
      </c>
      <c r="C8" s="282" t="s">
        <v>190</v>
      </c>
    </row>
    <row r="9" spans="1:5" s="39" customFormat="1" ht="24" customHeight="1" thickBot="1" x14ac:dyDescent="0.3">
      <c r="A9" s="275"/>
      <c r="B9" s="275"/>
      <c r="C9" s="283"/>
    </row>
    <row r="10" spans="1:5" s="45" customFormat="1" ht="18.75" customHeight="1" x14ac:dyDescent="0.3">
      <c r="A10" s="276">
        <v>801</v>
      </c>
      <c r="B10" s="276" t="s">
        <v>173</v>
      </c>
      <c r="C10" s="282" t="s">
        <v>191</v>
      </c>
    </row>
    <row r="11" spans="1:5" s="45" customFormat="1" ht="19.5" thickBot="1" x14ac:dyDescent="0.35">
      <c r="A11" s="275"/>
      <c r="B11" s="275"/>
      <c r="C11" s="283"/>
    </row>
    <row r="12" spans="1:5" s="45" customFormat="1" ht="42.75" customHeight="1" x14ac:dyDescent="0.3">
      <c r="A12" s="133">
        <v>801</v>
      </c>
      <c r="B12" s="134" t="s">
        <v>174</v>
      </c>
      <c r="C12" s="135" t="s">
        <v>192</v>
      </c>
    </row>
    <row r="13" spans="1:5" s="45" customFormat="1" ht="36.75" customHeight="1" x14ac:dyDescent="0.3">
      <c r="A13" s="279">
        <v>801</v>
      </c>
      <c r="B13" s="279" t="s">
        <v>175</v>
      </c>
      <c r="C13" s="280" t="s">
        <v>193</v>
      </c>
    </row>
    <row r="14" spans="1:5" hidden="1" x14ac:dyDescent="0.2">
      <c r="A14" s="279"/>
      <c r="B14" s="279"/>
      <c r="C14" s="280"/>
    </row>
    <row r="15" spans="1:5" ht="38.25" x14ac:dyDescent="0.2">
      <c r="A15" s="132">
        <v>801</v>
      </c>
      <c r="B15" s="132" t="s">
        <v>176</v>
      </c>
      <c r="C15" s="136" t="s">
        <v>194</v>
      </c>
    </row>
    <row r="16" spans="1:5" ht="30" customHeight="1" thickBot="1" x14ac:dyDescent="0.25">
      <c r="A16" s="274">
        <v>801</v>
      </c>
      <c r="B16" s="274" t="s">
        <v>177</v>
      </c>
      <c r="C16" s="281" t="s">
        <v>195</v>
      </c>
    </row>
    <row r="17" spans="1:3" ht="27.75" hidden="1" customHeight="1" thickBot="1" x14ac:dyDescent="0.25">
      <c r="A17" s="275"/>
      <c r="B17" s="275"/>
      <c r="C17" s="278"/>
    </row>
    <row r="18" spans="1:3" ht="22.5" customHeight="1" x14ac:dyDescent="0.2">
      <c r="A18" s="276">
        <v>801</v>
      </c>
      <c r="B18" s="276" t="s">
        <v>178</v>
      </c>
      <c r="C18" s="277" t="s">
        <v>196</v>
      </c>
    </row>
    <row r="19" spans="1:3" ht="18" customHeight="1" thickBot="1" x14ac:dyDescent="0.25">
      <c r="A19" s="275"/>
      <c r="B19" s="275"/>
      <c r="C19" s="278"/>
    </row>
    <row r="20" spans="1:3" ht="13.5" thickBot="1" x14ac:dyDescent="0.25">
      <c r="A20" s="137">
        <v>801</v>
      </c>
      <c r="B20" s="138" t="s">
        <v>179</v>
      </c>
      <c r="C20" s="139" t="s">
        <v>197</v>
      </c>
    </row>
    <row r="21" spans="1:3" ht="13.5" thickBot="1" x14ac:dyDescent="0.25">
      <c r="A21" s="137">
        <v>801</v>
      </c>
      <c r="B21" s="138" t="s">
        <v>180</v>
      </c>
      <c r="C21" s="139" t="s">
        <v>165</v>
      </c>
    </row>
    <row r="22" spans="1:3" ht="13.5" thickBot="1" x14ac:dyDescent="0.25">
      <c r="A22" s="137">
        <v>801</v>
      </c>
      <c r="B22" s="138" t="s">
        <v>181</v>
      </c>
      <c r="C22" s="139" t="s">
        <v>198</v>
      </c>
    </row>
    <row r="23" spans="1:3" ht="39" thickBot="1" x14ac:dyDescent="0.25">
      <c r="A23" s="137">
        <v>801</v>
      </c>
      <c r="B23" s="138" t="s">
        <v>183</v>
      </c>
      <c r="C23" s="139" t="s">
        <v>199</v>
      </c>
    </row>
    <row r="24" spans="1:3" ht="39" thickBot="1" x14ac:dyDescent="0.25">
      <c r="A24" s="137">
        <v>801</v>
      </c>
      <c r="B24" s="138" t="s">
        <v>184</v>
      </c>
      <c r="C24" s="139" t="s">
        <v>201</v>
      </c>
    </row>
    <row r="25" spans="1:3" ht="39" thickBot="1" x14ac:dyDescent="0.25">
      <c r="A25" s="137">
        <v>801</v>
      </c>
      <c r="B25" s="138" t="s">
        <v>185</v>
      </c>
      <c r="C25" s="139" t="s">
        <v>202</v>
      </c>
    </row>
    <row r="26" spans="1:3" ht="39" thickBot="1" x14ac:dyDescent="0.25">
      <c r="A26" s="137">
        <v>801</v>
      </c>
      <c r="B26" s="138" t="s">
        <v>186</v>
      </c>
      <c r="C26" s="139" t="s">
        <v>203</v>
      </c>
    </row>
    <row r="27" spans="1:3" ht="39" thickBot="1" x14ac:dyDescent="0.25">
      <c r="A27" s="137">
        <v>801</v>
      </c>
      <c r="B27" s="138" t="s">
        <v>187</v>
      </c>
      <c r="C27" s="139" t="s">
        <v>204</v>
      </c>
    </row>
    <row r="28" spans="1:3" ht="13.5" thickBot="1" x14ac:dyDescent="0.25">
      <c r="A28" s="137">
        <v>801</v>
      </c>
      <c r="B28" s="138" t="s">
        <v>188</v>
      </c>
      <c r="C28" s="139" t="s">
        <v>205</v>
      </c>
    </row>
    <row r="29" spans="1:3" x14ac:dyDescent="0.2">
      <c r="A29" s="276">
        <v>801</v>
      </c>
      <c r="B29" s="276" t="s">
        <v>189</v>
      </c>
      <c r="C29" s="277" t="s">
        <v>206</v>
      </c>
    </row>
    <row r="30" spans="1:3" ht="13.5" thickBot="1" x14ac:dyDescent="0.25">
      <c r="A30" s="275"/>
      <c r="B30" s="275"/>
      <c r="C30" s="278"/>
    </row>
    <row r="31" spans="1:3" x14ac:dyDescent="0.2">
      <c r="A31" s="276">
        <v>801</v>
      </c>
      <c r="B31" s="276" t="s">
        <v>207</v>
      </c>
      <c r="C31" s="277" t="s">
        <v>208</v>
      </c>
    </row>
    <row r="32" spans="1:3" ht="13.5" thickBot="1" x14ac:dyDescent="0.25">
      <c r="A32" s="275"/>
      <c r="B32" s="275"/>
      <c r="C32" s="278"/>
    </row>
    <row r="33" spans="1:3" ht="26.25" thickBot="1" x14ac:dyDescent="0.25">
      <c r="A33" s="137">
        <v>801</v>
      </c>
      <c r="B33" s="138" t="s">
        <v>209</v>
      </c>
      <c r="C33" s="139" t="s">
        <v>210</v>
      </c>
    </row>
    <row r="34" spans="1:3" x14ac:dyDescent="0.2">
      <c r="A34" s="276">
        <v>801</v>
      </c>
      <c r="B34" s="276" t="s">
        <v>211</v>
      </c>
      <c r="C34" s="277" t="s">
        <v>212</v>
      </c>
    </row>
    <row r="35" spans="1:3" ht="13.5" thickBot="1" x14ac:dyDescent="0.25">
      <c r="A35" s="275"/>
      <c r="B35" s="275"/>
      <c r="C35" s="278"/>
    </row>
    <row r="36" spans="1:3" ht="13.5" thickBot="1" x14ac:dyDescent="0.25">
      <c r="A36" s="137">
        <v>801</v>
      </c>
      <c r="B36" s="138" t="s">
        <v>213</v>
      </c>
      <c r="C36" s="139" t="s">
        <v>214</v>
      </c>
    </row>
    <row r="37" spans="1:3" ht="13.5" thickBot="1" x14ac:dyDescent="0.25">
      <c r="A37" s="137">
        <v>801</v>
      </c>
      <c r="B37" s="138" t="s">
        <v>215</v>
      </c>
      <c r="C37" s="139" t="s">
        <v>216</v>
      </c>
    </row>
    <row r="38" spans="1:3" ht="13.5" thickBot="1" x14ac:dyDescent="0.25">
      <c r="A38" s="137">
        <v>801</v>
      </c>
      <c r="B38" s="138" t="s">
        <v>250</v>
      </c>
      <c r="C38" s="139" t="s">
        <v>217</v>
      </c>
    </row>
    <row r="39" spans="1:3" ht="13.5" thickBot="1" x14ac:dyDescent="0.25">
      <c r="A39" s="137">
        <v>801</v>
      </c>
      <c r="B39" s="138" t="s">
        <v>269</v>
      </c>
      <c r="C39" s="139" t="s">
        <v>218</v>
      </c>
    </row>
    <row r="40" spans="1:3" ht="13.5" thickBot="1" x14ac:dyDescent="0.25">
      <c r="A40" s="137">
        <v>801</v>
      </c>
      <c r="B40" s="138" t="s">
        <v>438</v>
      </c>
      <c r="C40" s="139" t="s">
        <v>439</v>
      </c>
    </row>
    <row r="41" spans="1:3" ht="13.5" thickBot="1" x14ac:dyDescent="0.25">
      <c r="A41" s="137">
        <v>801</v>
      </c>
      <c r="B41" s="138" t="s">
        <v>266</v>
      </c>
      <c r="C41" s="139" t="s">
        <v>219</v>
      </c>
    </row>
    <row r="42" spans="1:3" ht="26.25" thickBot="1" x14ac:dyDescent="0.25">
      <c r="A42" s="137">
        <v>801</v>
      </c>
      <c r="B42" s="138" t="s">
        <v>267</v>
      </c>
      <c r="C42" s="140" t="s">
        <v>220</v>
      </c>
    </row>
    <row r="43" spans="1:3" ht="39" thickBot="1" x14ac:dyDescent="0.25">
      <c r="A43" s="137">
        <v>801</v>
      </c>
      <c r="B43" s="138" t="s">
        <v>268</v>
      </c>
      <c r="C43" s="140" t="s">
        <v>221</v>
      </c>
    </row>
    <row r="44" spans="1:3" ht="26.25" thickBot="1" x14ac:dyDescent="0.25">
      <c r="A44" s="137">
        <v>801</v>
      </c>
      <c r="B44" s="138" t="s">
        <v>270</v>
      </c>
      <c r="C44" s="140" t="s">
        <v>222</v>
      </c>
    </row>
    <row r="45" spans="1:3" ht="13.5" thickBot="1" x14ac:dyDescent="0.25">
      <c r="A45" s="137">
        <v>801</v>
      </c>
      <c r="B45" s="138" t="s">
        <v>271</v>
      </c>
      <c r="C45" s="139" t="s">
        <v>223</v>
      </c>
    </row>
    <row r="46" spans="1:3" x14ac:dyDescent="0.2">
      <c r="A46" s="276">
        <v>801</v>
      </c>
      <c r="B46" s="276" t="s">
        <v>272</v>
      </c>
      <c r="C46" s="277" t="s">
        <v>224</v>
      </c>
    </row>
    <row r="47" spans="1:3" ht="13.5" thickBot="1" x14ac:dyDescent="0.25">
      <c r="A47" s="275"/>
      <c r="B47" s="275"/>
      <c r="C47" s="278"/>
    </row>
    <row r="48" spans="1:3" x14ac:dyDescent="0.2">
      <c r="A48" s="276">
        <v>801</v>
      </c>
      <c r="B48" s="276" t="s">
        <v>273</v>
      </c>
      <c r="C48" s="277" t="s">
        <v>225</v>
      </c>
    </row>
    <row r="49" spans="1:5" ht="13.5" thickBot="1" x14ac:dyDescent="0.25">
      <c r="A49" s="275"/>
      <c r="B49" s="275"/>
      <c r="C49" s="278"/>
    </row>
    <row r="50" spans="1:5" x14ac:dyDescent="0.2">
      <c r="A50" s="276">
        <v>801</v>
      </c>
      <c r="B50" s="276" t="s">
        <v>274</v>
      </c>
      <c r="C50" s="282" t="s">
        <v>226</v>
      </c>
    </row>
    <row r="51" spans="1:5" ht="13.5" thickBot="1" x14ac:dyDescent="0.25">
      <c r="A51" s="275"/>
      <c r="B51" s="275"/>
      <c r="C51" s="283"/>
    </row>
    <row r="52" spans="1:5" ht="26.25" thickBot="1" x14ac:dyDescent="0.25">
      <c r="A52" s="137">
        <v>801</v>
      </c>
      <c r="B52" s="138" t="s">
        <v>275</v>
      </c>
      <c r="C52" s="140" t="s">
        <v>227</v>
      </c>
    </row>
    <row r="53" spans="1:5" ht="13.5" thickBot="1" x14ac:dyDescent="0.25">
      <c r="A53" s="137">
        <v>801</v>
      </c>
      <c r="B53" s="138" t="s">
        <v>276</v>
      </c>
      <c r="C53" s="140" t="s">
        <v>228</v>
      </c>
    </row>
    <row r="54" spans="1:5" ht="26.25" thickBot="1" x14ac:dyDescent="0.25">
      <c r="A54" s="137">
        <v>801</v>
      </c>
      <c r="B54" s="138" t="s">
        <v>277</v>
      </c>
      <c r="C54" s="139" t="s">
        <v>229</v>
      </c>
    </row>
    <row r="55" spans="1:5" ht="43.5" customHeight="1" x14ac:dyDescent="0.2">
      <c r="A55" s="285" t="s">
        <v>298</v>
      </c>
      <c r="B55" s="286"/>
      <c r="C55" s="287"/>
      <c r="D55" s="9"/>
    </row>
    <row r="56" spans="1:5" x14ac:dyDescent="0.2">
      <c r="A56" s="82" t="s">
        <v>231</v>
      </c>
      <c r="B56" s="132" t="s">
        <v>323</v>
      </c>
      <c r="C56" s="141" t="s">
        <v>343</v>
      </c>
      <c r="D56" s="9"/>
    </row>
    <row r="57" spans="1:5" x14ac:dyDescent="0.2">
      <c r="A57" s="89"/>
      <c r="B57" s="90"/>
      <c r="C57" s="91"/>
      <c r="D57" s="9"/>
    </row>
    <row r="58" spans="1:5" ht="18.75" x14ac:dyDescent="0.2">
      <c r="B58" s="288"/>
      <c r="C58" s="288"/>
      <c r="D58" s="288"/>
      <c r="E58" s="288"/>
    </row>
    <row r="59" spans="1:5" ht="104.25" customHeight="1" x14ac:dyDescent="0.2">
      <c r="A59" s="284" t="s">
        <v>299</v>
      </c>
      <c r="B59" s="284"/>
      <c r="C59" s="284"/>
      <c r="D59" s="92"/>
      <c r="E59" s="92"/>
    </row>
  </sheetData>
  <mergeCells count="38">
    <mergeCell ref="A34:A35"/>
    <mergeCell ref="B58:E58"/>
    <mergeCell ref="A29:A30"/>
    <mergeCell ref="C29:C30"/>
    <mergeCell ref="A31:A32"/>
    <mergeCell ref="B31:B32"/>
    <mergeCell ref="C31:C32"/>
    <mergeCell ref="A59:C59"/>
    <mergeCell ref="A46:A47"/>
    <mergeCell ref="B46:B47"/>
    <mergeCell ref="C46:C47"/>
    <mergeCell ref="A48:A49"/>
    <mergeCell ref="A50:A51"/>
    <mergeCell ref="A55:C55"/>
    <mergeCell ref="B13:B14"/>
    <mergeCell ref="B29:B30"/>
    <mergeCell ref="B50:B51"/>
    <mergeCell ref="C50:C51"/>
    <mergeCell ref="B34:B35"/>
    <mergeCell ref="C34:C35"/>
    <mergeCell ref="C48:C49"/>
    <mergeCell ref="B48:B49"/>
    <mergeCell ref="A4:C4"/>
    <mergeCell ref="A7:C7"/>
    <mergeCell ref="B16:B17"/>
    <mergeCell ref="B18:B19"/>
    <mergeCell ref="C18:C19"/>
    <mergeCell ref="A13:A14"/>
    <mergeCell ref="C13:C14"/>
    <mergeCell ref="A16:A17"/>
    <mergeCell ref="C16:C17"/>
    <mergeCell ref="A18:A19"/>
    <mergeCell ref="A8:A9"/>
    <mergeCell ref="C8:C9"/>
    <mergeCell ref="A10:A11"/>
    <mergeCell ref="C10:C11"/>
    <mergeCell ref="B8:B9"/>
    <mergeCell ref="B10:B11"/>
  </mergeCells>
  <phoneticPr fontId="0" type="noConversion"/>
  <pageMargins left="0.15748031496062992" right="0.19685039370078741" top="0.98425196850393704" bottom="0.98425196850393704" header="0.51181102362204722" footer="0.51181102362204722"/>
  <pageSetup paperSize="9" scale="52" orientation="portrait" r:id="rId1"/>
  <headerFooter alignWithMargins="0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N124"/>
  <sheetViews>
    <sheetView view="pageBreakPreview" topLeftCell="A88" zoomScale="60" zoomScaleNormal="100" workbookViewId="0">
      <selection activeCell="I4" sqref="I1:I1048576"/>
    </sheetView>
  </sheetViews>
  <sheetFormatPr defaultColWidth="3.5703125" defaultRowHeight="12.75" x14ac:dyDescent="0.2"/>
  <cols>
    <col min="1" max="1" width="57.71093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29" hidden="1" customWidth="1"/>
    <col min="8" max="8" width="16.140625" style="128" hidden="1" customWidth="1"/>
    <col min="9" max="9" width="13.42578125" style="128" hidden="1" customWidth="1"/>
    <col min="10" max="10" width="15.140625" style="128" customWidth="1"/>
    <col min="11" max="11" width="15.42578125" style="129" customWidth="1"/>
    <col min="12" max="12" width="9.140625" style="30" hidden="1" customWidth="1"/>
    <col min="13" max="255" width="9.140625" style="30" customWidth="1"/>
    <col min="256" max="16384" width="3.5703125" style="30"/>
  </cols>
  <sheetData>
    <row r="1" spans="1:14" ht="159.75" customHeight="1" x14ac:dyDescent="0.2">
      <c r="A1" s="23"/>
      <c r="B1" s="23"/>
      <c r="E1" s="293" t="s">
        <v>459</v>
      </c>
      <c r="F1" s="293"/>
      <c r="G1" s="293"/>
      <c r="H1" s="293"/>
      <c r="I1" s="293"/>
      <c r="J1" s="293"/>
      <c r="K1" s="293"/>
      <c r="L1" s="293"/>
      <c r="M1" s="312"/>
      <c r="N1" s="312"/>
    </row>
    <row r="2" spans="1:14" ht="16.5" customHeight="1" x14ac:dyDescent="0.2">
      <c r="F2" s="88"/>
      <c r="G2" s="108"/>
      <c r="H2" s="108"/>
      <c r="I2" s="108"/>
      <c r="J2" s="108"/>
      <c r="K2" s="108"/>
    </row>
    <row r="3" spans="1:14" s="32" customFormat="1" ht="89.25" customHeight="1" x14ac:dyDescent="0.25">
      <c r="A3" s="313" t="s">
        <v>460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</row>
    <row r="4" spans="1:14" s="31" customFormat="1" ht="15.75" x14ac:dyDescent="0.25">
      <c r="A4" s="110"/>
      <c r="B4" s="110"/>
      <c r="C4" s="110"/>
      <c r="D4" s="111"/>
      <c r="E4" s="112"/>
      <c r="F4" s="112"/>
      <c r="G4" s="112"/>
      <c r="H4" s="112"/>
      <c r="I4" s="112"/>
      <c r="J4" s="112"/>
      <c r="K4" s="157" t="s">
        <v>285</v>
      </c>
    </row>
    <row r="5" spans="1:14" s="58" customFormat="1" ht="81.75" customHeight="1" x14ac:dyDescent="0.25">
      <c r="A5" s="73" t="s">
        <v>32</v>
      </c>
      <c r="B5" s="81" t="s">
        <v>124</v>
      </c>
      <c r="C5" s="81" t="s">
        <v>125</v>
      </c>
      <c r="D5" s="81" t="s">
        <v>126</v>
      </c>
      <c r="E5" s="81" t="s">
        <v>127</v>
      </c>
      <c r="F5" s="82" t="s">
        <v>322</v>
      </c>
      <c r="G5" s="113" t="s">
        <v>235</v>
      </c>
      <c r="H5" s="113" t="s">
        <v>322</v>
      </c>
      <c r="I5" s="115" t="s">
        <v>435</v>
      </c>
      <c r="J5" s="115" t="s">
        <v>340</v>
      </c>
      <c r="K5" s="115" t="s">
        <v>375</v>
      </c>
    </row>
    <row r="6" spans="1:14" s="57" customFormat="1" x14ac:dyDescent="0.2">
      <c r="A6" s="114">
        <v>1</v>
      </c>
      <c r="B6" s="81" t="s">
        <v>33</v>
      </c>
      <c r="C6" s="81" t="s">
        <v>34</v>
      </c>
      <c r="D6" s="81" t="s">
        <v>35</v>
      </c>
      <c r="E6" s="81" t="s">
        <v>36</v>
      </c>
      <c r="F6" s="114">
        <v>7</v>
      </c>
      <c r="G6" s="115">
        <v>8</v>
      </c>
      <c r="H6" s="115">
        <v>7</v>
      </c>
      <c r="I6" s="115"/>
      <c r="J6" s="115"/>
      <c r="K6" s="158">
        <v>7</v>
      </c>
    </row>
    <row r="7" spans="1:14" s="31" customFormat="1" ht="25.5" x14ac:dyDescent="0.2">
      <c r="A7" s="84" t="s">
        <v>421</v>
      </c>
      <c r="B7" s="85"/>
      <c r="C7" s="85"/>
      <c r="D7" s="85"/>
      <c r="E7" s="85"/>
      <c r="F7" s="197">
        <f>F8</f>
        <v>2282.2399999999998</v>
      </c>
      <c r="G7" s="194">
        <f t="shared" ref="G7" si="0">H7-F7</f>
        <v>-2282.2399999999998</v>
      </c>
      <c r="H7" s="197"/>
      <c r="I7" s="197">
        <f>I8</f>
        <v>1905.2799999999997</v>
      </c>
      <c r="J7" s="194">
        <f>K7-I7</f>
        <v>3160.09</v>
      </c>
      <c r="K7" s="215">
        <f>K8</f>
        <v>5065.37</v>
      </c>
    </row>
    <row r="8" spans="1:14" s="33" customFormat="1" ht="34.5" customHeight="1" x14ac:dyDescent="0.2">
      <c r="A8" s="190" t="s">
        <v>128</v>
      </c>
      <c r="B8" s="191" t="s">
        <v>130</v>
      </c>
      <c r="C8" s="191"/>
      <c r="D8" s="191"/>
      <c r="E8" s="192"/>
      <c r="F8" s="215">
        <f>F9+F22+F36+F16</f>
        <v>2282.2399999999998</v>
      </c>
      <c r="G8" s="194">
        <f>H8-F8</f>
        <v>1918.58</v>
      </c>
      <c r="H8" s="215">
        <f>H9+H22+H16+H36+H48</f>
        <v>4200.82</v>
      </c>
      <c r="I8" s="215">
        <f>I9+I23+I36+I43</f>
        <v>1905.2799999999997</v>
      </c>
      <c r="J8" s="194">
        <f t="shared" ref="J8:J93" si="1">K8-I8</f>
        <v>3160.09</v>
      </c>
      <c r="K8" s="197">
        <f>K9+K22+K36+K43</f>
        <v>5065.37</v>
      </c>
    </row>
    <row r="9" spans="1:14" s="31" customFormat="1" ht="50.25" customHeight="1" x14ac:dyDescent="0.2">
      <c r="A9" s="190" t="s">
        <v>131</v>
      </c>
      <c r="B9" s="191" t="s">
        <v>130</v>
      </c>
      <c r="C9" s="191" t="s">
        <v>132</v>
      </c>
      <c r="D9" s="191"/>
      <c r="E9" s="192"/>
      <c r="F9" s="215">
        <f>F10</f>
        <v>599.29999999999995</v>
      </c>
      <c r="G9" s="194">
        <f t="shared" ref="G9:G106" si="2">H9-F9</f>
        <v>211.36</v>
      </c>
      <c r="H9" s="215">
        <f>H10</f>
        <v>810.66</v>
      </c>
      <c r="I9" s="215">
        <f>I10</f>
        <v>410.65999999999997</v>
      </c>
      <c r="J9" s="194">
        <f t="shared" si="1"/>
        <v>367.57000000000005</v>
      </c>
      <c r="K9" s="197">
        <f>K10</f>
        <v>778.23</v>
      </c>
    </row>
    <row r="10" spans="1:14" s="31" customFormat="1" ht="17.25" customHeight="1" x14ac:dyDescent="0.2">
      <c r="A10" s="251" t="s">
        <v>398</v>
      </c>
      <c r="B10" s="85" t="s">
        <v>130</v>
      </c>
      <c r="C10" s="85" t="s">
        <v>132</v>
      </c>
      <c r="D10" s="85" t="s">
        <v>346</v>
      </c>
      <c r="E10" s="85"/>
      <c r="F10" s="197">
        <f>F11</f>
        <v>599.29999999999995</v>
      </c>
      <c r="G10" s="194">
        <f t="shared" si="2"/>
        <v>211.36</v>
      </c>
      <c r="H10" s="197">
        <f>H11</f>
        <v>810.66</v>
      </c>
      <c r="I10" s="197">
        <f>I11</f>
        <v>410.65999999999997</v>
      </c>
      <c r="J10" s="194">
        <f t="shared" si="1"/>
        <v>367.57000000000005</v>
      </c>
      <c r="K10" s="197">
        <f>K11</f>
        <v>778.23</v>
      </c>
    </row>
    <row r="11" spans="1:14" s="31" customFormat="1" x14ac:dyDescent="0.2">
      <c r="A11" s="251" t="s">
        <v>399</v>
      </c>
      <c r="B11" s="85" t="s">
        <v>130</v>
      </c>
      <c r="C11" s="85" t="s">
        <v>132</v>
      </c>
      <c r="D11" s="85" t="s">
        <v>387</v>
      </c>
      <c r="E11" s="85"/>
      <c r="F11" s="197">
        <f>F14+F15</f>
        <v>599.29999999999995</v>
      </c>
      <c r="G11" s="194">
        <f t="shared" si="2"/>
        <v>211.36</v>
      </c>
      <c r="H11" s="197">
        <f>H14+H15</f>
        <v>810.66</v>
      </c>
      <c r="I11" s="197">
        <f>I14+I15</f>
        <v>410.65999999999997</v>
      </c>
      <c r="J11" s="194">
        <f t="shared" si="1"/>
        <v>367.57000000000005</v>
      </c>
      <c r="K11" s="197">
        <f>K12</f>
        <v>778.23</v>
      </c>
    </row>
    <row r="12" spans="1:14" s="31" customFormat="1" ht="25.5" x14ac:dyDescent="0.2">
      <c r="A12" s="251" t="s">
        <v>400</v>
      </c>
      <c r="B12" s="85" t="s">
        <v>130</v>
      </c>
      <c r="C12" s="85" t="s">
        <v>132</v>
      </c>
      <c r="D12" s="85" t="s">
        <v>390</v>
      </c>
      <c r="E12" s="85"/>
      <c r="F12" s="197">
        <f>F13+F14</f>
        <v>1059.5999999999999</v>
      </c>
      <c r="G12" s="194">
        <f t="shared" si="2"/>
        <v>-248.93999999999994</v>
      </c>
      <c r="H12" s="197">
        <f>H13</f>
        <v>810.66</v>
      </c>
      <c r="I12" s="197">
        <f>I13</f>
        <v>410.65999999999997</v>
      </c>
      <c r="J12" s="194">
        <f t="shared" si="1"/>
        <v>367.57000000000005</v>
      </c>
      <c r="K12" s="197">
        <f>K13</f>
        <v>778.23</v>
      </c>
      <c r="N12" s="30"/>
    </row>
    <row r="13" spans="1:14" s="31" customFormat="1" ht="25.5" x14ac:dyDescent="0.2">
      <c r="A13" s="84" t="s">
        <v>302</v>
      </c>
      <c r="B13" s="85" t="s">
        <v>130</v>
      </c>
      <c r="C13" s="85" t="s">
        <v>132</v>
      </c>
      <c r="D13" s="85" t="s">
        <v>364</v>
      </c>
      <c r="E13" s="85"/>
      <c r="F13" s="197">
        <f>F14+F15</f>
        <v>599.29999999999995</v>
      </c>
      <c r="G13" s="194">
        <f t="shared" si="2"/>
        <v>211.36</v>
      </c>
      <c r="H13" s="197">
        <f>H14+H15</f>
        <v>810.66</v>
      </c>
      <c r="I13" s="197">
        <f>I14+I15</f>
        <v>410.65999999999997</v>
      </c>
      <c r="J13" s="194">
        <f t="shared" si="1"/>
        <v>367.57000000000005</v>
      </c>
      <c r="K13" s="197">
        <f>K14+K15</f>
        <v>778.23</v>
      </c>
      <c r="N13" s="30"/>
    </row>
    <row r="14" spans="1:14" s="59" customFormat="1" ht="18" x14ac:dyDescent="0.25">
      <c r="A14" s="84" t="s">
        <v>236</v>
      </c>
      <c r="B14" s="85" t="s">
        <v>130</v>
      </c>
      <c r="C14" s="85" t="s">
        <v>132</v>
      </c>
      <c r="D14" s="85" t="s">
        <v>364</v>
      </c>
      <c r="E14" s="85" t="s">
        <v>134</v>
      </c>
      <c r="F14" s="197">
        <v>460.3</v>
      </c>
      <c r="G14" s="194">
        <f t="shared" si="2"/>
        <v>162.32999999999998</v>
      </c>
      <c r="H14" s="197">
        <v>622.63</v>
      </c>
      <c r="I14" s="197">
        <v>322.63</v>
      </c>
      <c r="J14" s="194">
        <f t="shared" si="1"/>
        <v>275.12</v>
      </c>
      <c r="K14" s="197">
        <f>'Приложение 8'!J14</f>
        <v>597.75</v>
      </c>
      <c r="L14" s="31"/>
    </row>
    <row r="15" spans="1:14" s="59" customFormat="1" ht="42.75" customHeight="1" x14ac:dyDescent="0.25">
      <c r="A15" s="84" t="s">
        <v>237</v>
      </c>
      <c r="B15" s="85" t="s">
        <v>130</v>
      </c>
      <c r="C15" s="85" t="s">
        <v>132</v>
      </c>
      <c r="D15" s="85" t="s">
        <v>364</v>
      </c>
      <c r="E15" s="85" t="s">
        <v>232</v>
      </c>
      <c r="F15" s="197">
        <v>139</v>
      </c>
      <c r="G15" s="194">
        <f t="shared" si="2"/>
        <v>49.03</v>
      </c>
      <c r="H15" s="197">
        <v>188.03</v>
      </c>
      <c r="I15" s="197">
        <v>88.03</v>
      </c>
      <c r="J15" s="194">
        <f t="shared" si="1"/>
        <v>92.449999999999989</v>
      </c>
      <c r="K15" s="197">
        <f>'Приложение 8'!J15</f>
        <v>180.48</v>
      </c>
      <c r="L15" s="31"/>
    </row>
    <row r="16" spans="1:14" s="59" customFormat="1" ht="30" hidden="1" customHeight="1" x14ac:dyDescent="0.25">
      <c r="A16" s="118" t="s">
        <v>28</v>
      </c>
      <c r="B16" s="119"/>
      <c r="C16" s="119"/>
      <c r="D16" s="119"/>
      <c r="E16" s="119"/>
      <c r="F16" s="197">
        <f>F17</f>
        <v>0</v>
      </c>
      <c r="G16" s="194">
        <f t="shared" si="2"/>
        <v>0</v>
      </c>
      <c r="H16" s="197">
        <f t="shared" ref="H16:I18" si="3">H17</f>
        <v>0</v>
      </c>
      <c r="I16" s="197">
        <f t="shared" si="3"/>
        <v>0</v>
      </c>
      <c r="J16" s="194">
        <f t="shared" si="1"/>
        <v>0</v>
      </c>
      <c r="K16" s="197">
        <f>K17</f>
        <v>0</v>
      </c>
      <c r="L16" s="31"/>
    </row>
    <row r="17" spans="1:12" s="59" customFormat="1" ht="40.5" hidden="1" customHeight="1" x14ac:dyDescent="0.25">
      <c r="A17" s="118" t="s">
        <v>303</v>
      </c>
      <c r="B17" s="121" t="s">
        <v>130</v>
      </c>
      <c r="C17" s="121"/>
      <c r="D17" s="122"/>
      <c r="E17" s="86"/>
      <c r="F17" s="197">
        <f>F18</f>
        <v>0</v>
      </c>
      <c r="G17" s="194">
        <f t="shared" si="2"/>
        <v>0</v>
      </c>
      <c r="H17" s="197">
        <f t="shared" si="3"/>
        <v>0</v>
      </c>
      <c r="I17" s="197">
        <f t="shared" si="3"/>
        <v>0</v>
      </c>
      <c r="J17" s="194">
        <f t="shared" si="1"/>
        <v>0</v>
      </c>
      <c r="K17" s="197">
        <f>K18+K19</f>
        <v>0</v>
      </c>
      <c r="L17" s="31"/>
    </row>
    <row r="18" spans="1:12" s="59" customFormat="1" ht="40.5" hidden="1" customHeight="1" x14ac:dyDescent="0.25">
      <c r="A18" s="120" t="s">
        <v>136</v>
      </c>
      <c r="B18" s="121" t="s">
        <v>130</v>
      </c>
      <c r="C18" s="121" t="s">
        <v>135</v>
      </c>
      <c r="D18" s="122" t="s">
        <v>401</v>
      </c>
      <c r="E18" s="86"/>
      <c r="F18" s="197">
        <f>F19</f>
        <v>0</v>
      </c>
      <c r="G18" s="194">
        <f t="shared" si="2"/>
        <v>0</v>
      </c>
      <c r="H18" s="197">
        <f t="shared" si="3"/>
        <v>0</v>
      </c>
      <c r="I18" s="197">
        <f t="shared" si="3"/>
        <v>0</v>
      </c>
      <c r="J18" s="194">
        <f t="shared" si="1"/>
        <v>0</v>
      </c>
      <c r="K18" s="197"/>
      <c r="L18" s="31"/>
    </row>
    <row r="19" spans="1:12" s="59" customFormat="1" ht="40.5" hidden="1" customHeight="1" x14ac:dyDescent="0.25">
      <c r="A19" s="120" t="s">
        <v>304</v>
      </c>
      <c r="B19" s="121" t="s">
        <v>130</v>
      </c>
      <c r="C19" s="121" t="s">
        <v>135</v>
      </c>
      <c r="D19" s="122" t="s">
        <v>397</v>
      </c>
      <c r="E19" s="86"/>
      <c r="F19" s="197">
        <f>F20+F21</f>
        <v>0</v>
      </c>
      <c r="G19" s="194">
        <f t="shared" si="2"/>
        <v>0</v>
      </c>
      <c r="H19" s="197">
        <f>H20+H21</f>
        <v>0</v>
      </c>
      <c r="I19" s="197">
        <f>I20+I21</f>
        <v>0</v>
      </c>
      <c r="J19" s="194">
        <f t="shared" si="1"/>
        <v>0</v>
      </c>
      <c r="K19" s="197"/>
      <c r="L19" s="31"/>
    </row>
    <row r="20" spans="1:12" s="59" customFormat="1" ht="54" hidden="1" customHeight="1" x14ac:dyDescent="0.25">
      <c r="A20" s="120" t="s">
        <v>236</v>
      </c>
      <c r="B20" s="121" t="s">
        <v>130</v>
      </c>
      <c r="C20" s="121" t="s">
        <v>135</v>
      </c>
      <c r="D20" s="122" t="s">
        <v>365</v>
      </c>
      <c r="E20" s="86" t="s">
        <v>134</v>
      </c>
      <c r="F20" s="197"/>
      <c r="G20" s="194">
        <f t="shared" si="2"/>
        <v>0</v>
      </c>
      <c r="H20" s="197"/>
      <c r="I20" s="197"/>
      <c r="J20" s="194">
        <f t="shared" si="1"/>
        <v>0</v>
      </c>
      <c r="K20" s="197">
        <f>K21</f>
        <v>0</v>
      </c>
    </row>
    <row r="21" spans="1:12" ht="35.25" hidden="1" customHeight="1" x14ac:dyDescent="0.2">
      <c r="A21" s="120" t="s">
        <v>284</v>
      </c>
      <c r="B21" s="121" t="s">
        <v>130</v>
      </c>
      <c r="C21" s="121" t="s">
        <v>135</v>
      </c>
      <c r="D21" s="122" t="s">
        <v>365</v>
      </c>
      <c r="E21" s="86" t="s">
        <v>232</v>
      </c>
      <c r="F21" s="197"/>
      <c r="G21" s="194">
        <f t="shared" si="2"/>
        <v>0</v>
      </c>
      <c r="H21" s="197"/>
      <c r="I21" s="197"/>
      <c r="J21" s="194">
        <f t="shared" si="1"/>
        <v>0</v>
      </c>
      <c r="K21" s="197">
        <v>0</v>
      </c>
    </row>
    <row r="22" spans="1:12" ht="38.25" x14ac:dyDescent="0.2">
      <c r="A22" s="87" t="s">
        <v>27</v>
      </c>
      <c r="B22" s="250" t="s">
        <v>130</v>
      </c>
      <c r="C22" s="250" t="s">
        <v>138</v>
      </c>
      <c r="D22" s="250"/>
      <c r="E22" s="250"/>
      <c r="F22" s="215">
        <f>F24</f>
        <v>1672.94</v>
      </c>
      <c r="G22" s="194">
        <f t="shared" si="2"/>
        <v>363.42999999999984</v>
      </c>
      <c r="H22" s="215">
        <f>H24</f>
        <v>2036.37</v>
      </c>
      <c r="I22" s="215">
        <f>I24</f>
        <v>899.73</v>
      </c>
      <c r="J22" s="194">
        <f t="shared" si="1"/>
        <v>1331.2599999999998</v>
      </c>
      <c r="K22" s="197">
        <f>K23</f>
        <v>2230.9899999999998</v>
      </c>
    </row>
    <row r="23" spans="1:12" ht="25.5" x14ac:dyDescent="0.2">
      <c r="A23" s="252" t="s">
        <v>403</v>
      </c>
      <c r="B23" s="85" t="s">
        <v>130</v>
      </c>
      <c r="C23" s="85" t="s">
        <v>138</v>
      </c>
      <c r="D23" s="85" t="s">
        <v>402</v>
      </c>
      <c r="E23" s="85"/>
      <c r="F23" s="197">
        <f>F24</f>
        <v>1672.94</v>
      </c>
      <c r="G23" s="194">
        <f t="shared" si="2"/>
        <v>363.42999999999984</v>
      </c>
      <c r="H23" s="197">
        <f>H24</f>
        <v>2036.37</v>
      </c>
      <c r="I23" s="197">
        <f>I24</f>
        <v>899.73</v>
      </c>
      <c r="J23" s="194">
        <f t="shared" si="1"/>
        <v>1331.2599999999998</v>
      </c>
      <c r="K23" s="197">
        <f>K24</f>
        <v>2230.9899999999998</v>
      </c>
    </row>
    <row r="24" spans="1:12" ht="25.5" x14ac:dyDescent="0.2">
      <c r="A24" s="116" t="s">
        <v>238</v>
      </c>
      <c r="B24" s="85" t="s">
        <v>130</v>
      </c>
      <c r="C24" s="85" t="s">
        <v>138</v>
      </c>
      <c r="D24" s="85" t="s">
        <v>388</v>
      </c>
      <c r="E24" s="85"/>
      <c r="F24" s="197">
        <f>F25</f>
        <v>1672.94</v>
      </c>
      <c r="G24" s="194">
        <f t="shared" si="2"/>
        <v>363.42999999999984</v>
      </c>
      <c r="H24" s="197">
        <f>H25</f>
        <v>2036.37</v>
      </c>
      <c r="I24" s="197">
        <f>I25</f>
        <v>899.73</v>
      </c>
      <c r="J24" s="194">
        <f t="shared" si="1"/>
        <v>1331.2599999999998</v>
      </c>
      <c r="K24" s="225">
        <f>K25</f>
        <v>2230.9899999999998</v>
      </c>
    </row>
    <row r="25" spans="1:12" ht="51" x14ac:dyDescent="0.2">
      <c r="A25" s="84" t="s">
        <v>305</v>
      </c>
      <c r="B25" s="85" t="s">
        <v>130</v>
      </c>
      <c r="C25" s="85" t="s">
        <v>138</v>
      </c>
      <c r="D25" s="85" t="s">
        <v>369</v>
      </c>
      <c r="E25" s="85"/>
      <c r="F25" s="197">
        <f>F26+F29</f>
        <v>1672.94</v>
      </c>
      <c r="G25" s="194">
        <f t="shared" si="2"/>
        <v>363.42999999999984</v>
      </c>
      <c r="H25" s="197">
        <f>H26+H29</f>
        <v>2036.37</v>
      </c>
      <c r="I25" s="197">
        <f>I26</f>
        <v>899.73</v>
      </c>
      <c r="J25" s="194">
        <f t="shared" si="1"/>
        <v>1331.2599999999998</v>
      </c>
      <c r="K25" s="197">
        <f>K26</f>
        <v>2230.9899999999998</v>
      </c>
    </row>
    <row r="26" spans="1:12" ht="25.5" x14ac:dyDescent="0.2">
      <c r="A26" s="124" t="s">
        <v>306</v>
      </c>
      <c r="B26" s="85" t="s">
        <v>130</v>
      </c>
      <c r="C26" s="85" t="s">
        <v>138</v>
      </c>
      <c r="D26" s="85" t="s">
        <v>366</v>
      </c>
      <c r="E26" s="85"/>
      <c r="F26" s="197">
        <f>F27+F28</f>
        <v>1625</v>
      </c>
      <c r="G26" s="194">
        <f t="shared" si="2"/>
        <v>411.36999999999989</v>
      </c>
      <c r="H26" s="197">
        <f>H27+H28</f>
        <v>2036.37</v>
      </c>
      <c r="I26" s="197">
        <f>I27+I28</f>
        <v>899.73</v>
      </c>
      <c r="J26" s="194">
        <f t="shared" si="1"/>
        <v>1331.2599999999998</v>
      </c>
      <c r="K26" s="197">
        <f>K27+K28+K29+K30+K31+K32</f>
        <v>2230.9899999999998</v>
      </c>
    </row>
    <row r="27" spans="1:12" x14ac:dyDescent="0.2">
      <c r="A27" s="124" t="s">
        <v>236</v>
      </c>
      <c r="B27" s="85" t="s">
        <v>130</v>
      </c>
      <c r="C27" s="85" t="s">
        <v>138</v>
      </c>
      <c r="D27" s="85" t="s">
        <v>366</v>
      </c>
      <c r="E27" s="125" t="s">
        <v>134</v>
      </c>
      <c r="F27" s="225">
        <v>1228.0999999999999</v>
      </c>
      <c r="G27" s="194">
        <f t="shared" si="2"/>
        <v>335.93000000000006</v>
      </c>
      <c r="H27" s="225">
        <v>1564.03</v>
      </c>
      <c r="I27" s="225">
        <v>727.39</v>
      </c>
      <c r="J27" s="194">
        <f t="shared" si="1"/>
        <v>987.89</v>
      </c>
      <c r="K27" s="197">
        <f>'Приложение 8'!J27</f>
        <v>1715.28</v>
      </c>
    </row>
    <row r="28" spans="1:12" ht="38.25" x14ac:dyDescent="0.2">
      <c r="A28" s="124" t="s">
        <v>239</v>
      </c>
      <c r="B28" s="85" t="s">
        <v>130</v>
      </c>
      <c r="C28" s="85" t="s">
        <v>138</v>
      </c>
      <c r="D28" s="85" t="s">
        <v>366</v>
      </c>
      <c r="E28" s="125" t="s">
        <v>232</v>
      </c>
      <c r="F28" s="197">
        <v>396.9</v>
      </c>
      <c r="G28" s="194">
        <f t="shared" si="2"/>
        <v>75.44</v>
      </c>
      <c r="H28" s="197">
        <v>472.34</v>
      </c>
      <c r="I28" s="197">
        <v>172.34</v>
      </c>
      <c r="J28" s="194">
        <f t="shared" si="1"/>
        <v>343.37</v>
      </c>
      <c r="K28" s="197">
        <f>'Приложение 8'!J28</f>
        <v>515.71</v>
      </c>
    </row>
    <row r="29" spans="1:12" ht="25.5" hidden="1" x14ac:dyDescent="0.2">
      <c r="A29" s="124" t="s">
        <v>307</v>
      </c>
      <c r="B29" s="85" t="s">
        <v>130</v>
      </c>
      <c r="C29" s="85" t="s">
        <v>138</v>
      </c>
      <c r="D29" s="85" t="s">
        <v>366</v>
      </c>
      <c r="E29" s="85"/>
      <c r="F29" s="197">
        <f>F30+F31+F32+F33+F34</f>
        <v>47.94</v>
      </c>
      <c r="G29" s="194">
        <f t="shared" si="2"/>
        <v>-47.94</v>
      </c>
      <c r="H29" s="197">
        <f>H30+H31+H32+H33+H34+H35</f>
        <v>0</v>
      </c>
      <c r="I29" s="197">
        <f>I30+I31+I32+I33+I34</f>
        <v>0</v>
      </c>
      <c r="J29" s="194">
        <f t="shared" si="1"/>
        <v>0</v>
      </c>
      <c r="K29" s="197">
        <v>0</v>
      </c>
    </row>
    <row r="30" spans="1:12" ht="25.5" hidden="1" x14ac:dyDescent="0.2">
      <c r="A30" s="124" t="s">
        <v>240</v>
      </c>
      <c r="B30" s="85" t="s">
        <v>130</v>
      </c>
      <c r="C30" s="85" t="s">
        <v>138</v>
      </c>
      <c r="D30" s="85" t="s">
        <v>366</v>
      </c>
      <c r="E30" s="219" t="s">
        <v>137</v>
      </c>
      <c r="F30" s="197">
        <v>16.8</v>
      </c>
      <c r="G30" s="194">
        <f t="shared" si="2"/>
        <v>-16.8</v>
      </c>
      <c r="H30" s="197"/>
      <c r="I30" s="197">
        <v>0</v>
      </c>
      <c r="J30" s="194">
        <f t="shared" si="1"/>
        <v>0</v>
      </c>
      <c r="K30" s="197">
        <v>0</v>
      </c>
    </row>
    <row r="31" spans="1:12" ht="25.5" hidden="1" x14ac:dyDescent="0.2">
      <c r="A31" s="124" t="s">
        <v>146</v>
      </c>
      <c r="B31" s="85" t="s">
        <v>130</v>
      </c>
      <c r="C31" s="85" t="s">
        <v>138</v>
      </c>
      <c r="D31" s="85" t="s">
        <v>366</v>
      </c>
      <c r="E31" s="219">
        <v>244</v>
      </c>
      <c r="F31" s="197">
        <v>31.14</v>
      </c>
      <c r="G31" s="194">
        <f t="shared" si="2"/>
        <v>-31.14</v>
      </c>
      <c r="H31" s="197"/>
      <c r="I31" s="197">
        <v>0</v>
      </c>
      <c r="J31" s="194">
        <f t="shared" si="1"/>
        <v>0</v>
      </c>
      <c r="K31" s="197">
        <v>0</v>
      </c>
    </row>
    <row r="32" spans="1:12" ht="76.5" hidden="1" x14ac:dyDescent="0.2">
      <c r="A32" s="124" t="s">
        <v>241</v>
      </c>
      <c r="B32" s="85" t="s">
        <v>130</v>
      </c>
      <c r="C32" s="85" t="s">
        <v>138</v>
      </c>
      <c r="D32" s="85" t="s">
        <v>366</v>
      </c>
      <c r="E32" s="125" t="s">
        <v>242</v>
      </c>
      <c r="F32" s="197"/>
      <c r="G32" s="194">
        <f t="shared" si="2"/>
        <v>0</v>
      </c>
      <c r="H32" s="197"/>
      <c r="I32" s="197"/>
      <c r="J32" s="194">
        <f t="shared" si="1"/>
        <v>0</v>
      </c>
      <c r="K32" s="197">
        <v>0</v>
      </c>
    </row>
    <row r="33" spans="1:12" hidden="1" x14ac:dyDescent="0.2">
      <c r="A33" s="124" t="s">
        <v>141</v>
      </c>
      <c r="B33" s="85" t="s">
        <v>130</v>
      </c>
      <c r="C33" s="85" t="s">
        <v>138</v>
      </c>
      <c r="D33" s="85" t="s">
        <v>366</v>
      </c>
      <c r="E33" s="125" t="s">
        <v>142</v>
      </c>
      <c r="F33" s="197"/>
      <c r="G33" s="194">
        <f t="shared" si="2"/>
        <v>0</v>
      </c>
      <c r="H33" s="197"/>
      <c r="I33" s="197"/>
      <c r="J33" s="194">
        <f t="shared" si="1"/>
        <v>0</v>
      </c>
      <c r="K33" s="197">
        <f>K35</f>
        <v>0</v>
      </c>
    </row>
    <row r="34" spans="1:12" hidden="1" x14ac:dyDescent="0.2">
      <c r="A34" s="124" t="s">
        <v>243</v>
      </c>
      <c r="B34" s="85" t="s">
        <v>130</v>
      </c>
      <c r="C34" s="85" t="s">
        <v>138</v>
      </c>
      <c r="D34" s="85" t="s">
        <v>366</v>
      </c>
      <c r="E34" s="125" t="s">
        <v>143</v>
      </c>
      <c r="F34" s="197"/>
      <c r="G34" s="194">
        <f t="shared" si="2"/>
        <v>0</v>
      </c>
      <c r="H34" s="197"/>
      <c r="I34" s="197"/>
      <c r="J34" s="194"/>
      <c r="K34" s="197">
        <v>0</v>
      </c>
    </row>
    <row r="35" spans="1:12" hidden="1" x14ac:dyDescent="0.2">
      <c r="A35" s="124" t="s">
        <v>351</v>
      </c>
      <c r="B35" s="85" t="s">
        <v>130</v>
      </c>
      <c r="C35" s="85" t="s">
        <v>138</v>
      </c>
      <c r="D35" s="85" t="s">
        <v>366</v>
      </c>
      <c r="E35" s="125" t="s">
        <v>350</v>
      </c>
      <c r="F35" s="197"/>
      <c r="G35" s="194">
        <f t="shared" si="2"/>
        <v>0</v>
      </c>
      <c r="H35" s="197"/>
      <c r="I35" s="197"/>
      <c r="J35" s="194">
        <f t="shared" si="1"/>
        <v>0</v>
      </c>
      <c r="K35" s="197">
        <v>0</v>
      </c>
    </row>
    <row r="36" spans="1:12" x14ac:dyDescent="0.2">
      <c r="A36" s="242" t="s">
        <v>26</v>
      </c>
      <c r="B36" s="250" t="s">
        <v>130</v>
      </c>
      <c r="C36" s="250" t="s">
        <v>144</v>
      </c>
      <c r="D36" s="250"/>
      <c r="E36" s="250"/>
      <c r="F36" s="215">
        <f>F42</f>
        <v>10</v>
      </c>
      <c r="G36" s="194">
        <f t="shared" si="2"/>
        <v>0</v>
      </c>
      <c r="H36" s="215">
        <f>H42</f>
        <v>10</v>
      </c>
      <c r="I36" s="215">
        <f>I42</f>
        <v>10</v>
      </c>
      <c r="J36" s="194"/>
      <c r="K36" s="197">
        <f t="shared" ref="K36:K41" si="4">K37</f>
        <v>10</v>
      </c>
    </row>
    <row r="37" spans="1:12" ht="25.5" x14ac:dyDescent="0.2">
      <c r="A37" s="252" t="s">
        <v>403</v>
      </c>
      <c r="B37" s="253" t="s">
        <v>130</v>
      </c>
      <c r="C37" s="253" t="s">
        <v>144</v>
      </c>
      <c r="D37" s="253" t="s">
        <v>402</v>
      </c>
      <c r="E37" s="85"/>
      <c r="F37" s="197">
        <f>F41</f>
        <v>10</v>
      </c>
      <c r="G37" s="194">
        <f>H37-F37</f>
        <v>0</v>
      </c>
      <c r="H37" s="197">
        <f>H41</f>
        <v>10</v>
      </c>
      <c r="I37" s="197">
        <f>I41</f>
        <v>10</v>
      </c>
      <c r="J37" s="194"/>
      <c r="K37" s="197">
        <f t="shared" si="4"/>
        <v>10</v>
      </c>
    </row>
    <row r="38" spans="1:12" x14ac:dyDescent="0.2">
      <c r="A38" s="252" t="s">
        <v>404</v>
      </c>
      <c r="B38" s="253" t="s">
        <v>130</v>
      </c>
      <c r="C38" s="253" t="s">
        <v>144</v>
      </c>
      <c r="D38" s="253" t="s">
        <v>405</v>
      </c>
      <c r="E38" s="85"/>
      <c r="F38" s="197">
        <f>F41</f>
        <v>10</v>
      </c>
      <c r="G38" s="194">
        <f>H38-F38</f>
        <v>0</v>
      </c>
      <c r="H38" s="197">
        <f>H41</f>
        <v>10</v>
      </c>
      <c r="I38" s="197">
        <f>I41</f>
        <v>10</v>
      </c>
      <c r="J38" s="194"/>
      <c r="K38" s="197">
        <f t="shared" si="4"/>
        <v>10</v>
      </c>
    </row>
    <row r="39" spans="1:12" ht="25.5" x14ac:dyDescent="0.2">
      <c r="A39" s="254" t="s">
        <v>406</v>
      </c>
      <c r="B39" s="255" t="s">
        <v>130</v>
      </c>
      <c r="C39" s="255" t="s">
        <v>144</v>
      </c>
      <c r="D39" s="253" t="s">
        <v>389</v>
      </c>
      <c r="E39" s="85"/>
      <c r="F39" s="197">
        <f>F41</f>
        <v>10</v>
      </c>
      <c r="G39" s="194">
        <f>H39-F39</f>
        <v>0</v>
      </c>
      <c r="H39" s="197">
        <f>H41</f>
        <v>10</v>
      </c>
      <c r="I39" s="197">
        <f>I41</f>
        <v>10</v>
      </c>
      <c r="J39" s="194"/>
      <c r="K39" s="197">
        <f t="shared" si="4"/>
        <v>10</v>
      </c>
    </row>
    <row r="40" spans="1:12" x14ac:dyDescent="0.2">
      <c r="A40" s="254" t="s">
        <v>407</v>
      </c>
      <c r="B40" s="255" t="s">
        <v>130</v>
      </c>
      <c r="C40" s="255" t="s">
        <v>144</v>
      </c>
      <c r="D40" s="253" t="s">
        <v>391</v>
      </c>
      <c r="E40" s="85"/>
      <c r="F40" s="197">
        <f>F41</f>
        <v>10</v>
      </c>
      <c r="G40" s="194">
        <f>H40-F40</f>
        <v>0</v>
      </c>
      <c r="H40" s="197">
        <f>H41</f>
        <v>10</v>
      </c>
      <c r="I40" s="197">
        <f>I41</f>
        <v>10</v>
      </c>
      <c r="J40" s="194"/>
      <c r="K40" s="197">
        <f t="shared" si="4"/>
        <v>10</v>
      </c>
    </row>
    <row r="41" spans="1:12" ht="25.5" x14ac:dyDescent="0.2">
      <c r="A41" s="116" t="s">
        <v>259</v>
      </c>
      <c r="B41" s="85" t="s">
        <v>130</v>
      </c>
      <c r="C41" s="85" t="s">
        <v>144</v>
      </c>
      <c r="D41" s="85" t="s">
        <v>367</v>
      </c>
      <c r="E41" s="85"/>
      <c r="F41" s="197">
        <f>F42</f>
        <v>10</v>
      </c>
      <c r="G41" s="194">
        <f>H41-F41</f>
        <v>0</v>
      </c>
      <c r="H41" s="197">
        <f>H42</f>
        <v>10</v>
      </c>
      <c r="I41" s="197">
        <f>I42</f>
        <v>10</v>
      </c>
      <c r="J41" s="194"/>
      <c r="K41" s="197">
        <f t="shared" si="4"/>
        <v>10</v>
      </c>
    </row>
    <row r="42" spans="1:12" x14ac:dyDescent="0.2">
      <c r="A42" s="116" t="s">
        <v>264</v>
      </c>
      <c r="B42" s="85" t="s">
        <v>130</v>
      </c>
      <c r="C42" s="85" t="s">
        <v>144</v>
      </c>
      <c r="D42" s="85" t="s">
        <v>367</v>
      </c>
      <c r="E42" s="85" t="s">
        <v>265</v>
      </c>
      <c r="F42" s="197">
        <v>10</v>
      </c>
      <c r="G42" s="194">
        <f t="shared" si="2"/>
        <v>0</v>
      </c>
      <c r="H42" s="197">
        <v>10</v>
      </c>
      <c r="I42" s="197">
        <v>10</v>
      </c>
      <c r="J42" s="194">
        <f t="shared" si="1"/>
        <v>0</v>
      </c>
      <c r="K42" s="197">
        <v>10</v>
      </c>
    </row>
    <row r="43" spans="1:12" x14ac:dyDescent="0.2">
      <c r="A43" s="243" t="s">
        <v>260</v>
      </c>
      <c r="B43" s="250" t="s">
        <v>130</v>
      </c>
      <c r="C43" s="250"/>
      <c r="D43" s="250"/>
      <c r="E43" s="191"/>
      <c r="F43" s="215"/>
      <c r="G43" s="194">
        <f t="shared" si="2"/>
        <v>1343.79</v>
      </c>
      <c r="H43" s="215">
        <f>H44</f>
        <v>1343.79</v>
      </c>
      <c r="I43" s="215">
        <f>I44</f>
        <v>584.89</v>
      </c>
      <c r="J43" s="194">
        <f t="shared" si="1"/>
        <v>1461.2600000000002</v>
      </c>
      <c r="K43" s="197">
        <f>K44</f>
        <v>2046.15</v>
      </c>
    </row>
    <row r="44" spans="1:12" x14ac:dyDescent="0.2">
      <c r="A44" s="243" t="s">
        <v>260</v>
      </c>
      <c r="B44" s="250" t="s">
        <v>130</v>
      </c>
      <c r="C44" s="250" t="s">
        <v>261</v>
      </c>
      <c r="D44" s="250"/>
      <c r="E44" s="191"/>
      <c r="F44" s="215"/>
      <c r="G44" s="194">
        <f t="shared" si="2"/>
        <v>1343.79</v>
      </c>
      <c r="H44" s="215">
        <f>H48</f>
        <v>1343.79</v>
      </c>
      <c r="I44" s="215">
        <f>I45</f>
        <v>584.89</v>
      </c>
      <c r="J44" s="194">
        <f t="shared" si="1"/>
        <v>1461.2600000000002</v>
      </c>
      <c r="K44" s="197">
        <f>K45</f>
        <v>2046.15</v>
      </c>
    </row>
    <row r="45" spans="1:12" ht="25.5" x14ac:dyDescent="0.2">
      <c r="A45" s="252" t="s">
        <v>403</v>
      </c>
      <c r="B45" s="253" t="s">
        <v>130</v>
      </c>
      <c r="C45" s="253" t="s">
        <v>261</v>
      </c>
      <c r="D45" s="253" t="s">
        <v>402</v>
      </c>
      <c r="E45" s="81"/>
      <c r="F45" s="197"/>
      <c r="G45" s="194">
        <f t="shared" si="2"/>
        <v>1343.79</v>
      </c>
      <c r="H45" s="197">
        <f>H46</f>
        <v>1343.79</v>
      </c>
      <c r="I45" s="197">
        <f>I46+I61</f>
        <v>584.89</v>
      </c>
      <c r="J45" s="194">
        <f t="shared" si="1"/>
        <v>1461.2600000000002</v>
      </c>
      <c r="K45" s="197">
        <f>K46+K59+K61</f>
        <v>2046.15</v>
      </c>
      <c r="L45" s="30" t="s">
        <v>245</v>
      </c>
    </row>
    <row r="46" spans="1:12" ht="25.5" x14ac:dyDescent="0.2">
      <c r="A46" s="258" t="s">
        <v>410</v>
      </c>
      <c r="B46" s="253" t="s">
        <v>130</v>
      </c>
      <c r="C46" s="253" t="s">
        <v>261</v>
      </c>
      <c r="D46" s="253" t="s">
        <v>388</v>
      </c>
      <c r="E46" s="81"/>
      <c r="F46" s="197"/>
      <c r="G46" s="194">
        <f t="shared" si="2"/>
        <v>1343.79</v>
      </c>
      <c r="H46" s="197">
        <f>H47</f>
        <v>1343.79</v>
      </c>
      <c r="I46" s="197">
        <f>I47</f>
        <v>572.89</v>
      </c>
      <c r="J46" s="194">
        <f t="shared" si="1"/>
        <v>1428.63</v>
      </c>
      <c r="K46" s="197">
        <f>K47</f>
        <v>2001.52</v>
      </c>
      <c r="L46" s="30" t="s">
        <v>245</v>
      </c>
    </row>
    <row r="47" spans="1:12" ht="25.5" x14ac:dyDescent="0.2">
      <c r="A47" s="251" t="s">
        <v>411</v>
      </c>
      <c r="B47" s="253" t="s">
        <v>130</v>
      </c>
      <c r="C47" s="253" t="s">
        <v>261</v>
      </c>
      <c r="D47" s="253" t="s">
        <v>369</v>
      </c>
      <c r="E47" s="81"/>
      <c r="F47" s="197"/>
      <c r="G47" s="194">
        <f t="shared" si="2"/>
        <v>1343.79</v>
      </c>
      <c r="H47" s="197">
        <f>H48</f>
        <v>1343.79</v>
      </c>
      <c r="I47" s="197">
        <f>I48</f>
        <v>572.89</v>
      </c>
      <c r="J47" s="194">
        <f>K47-I47</f>
        <v>1428.63</v>
      </c>
      <c r="K47" s="197">
        <f>K48+K54+K55</f>
        <v>2001.52</v>
      </c>
      <c r="L47" s="30" t="s">
        <v>245</v>
      </c>
    </row>
    <row r="48" spans="1:12" ht="25.5" x14ac:dyDescent="0.2">
      <c r="A48" s="251" t="s">
        <v>409</v>
      </c>
      <c r="B48" s="253" t="s">
        <v>130</v>
      </c>
      <c r="C48" s="253" t="s">
        <v>261</v>
      </c>
      <c r="D48" s="253" t="s">
        <v>366</v>
      </c>
      <c r="E48" s="81"/>
      <c r="F48" s="197"/>
      <c r="G48" s="194">
        <f t="shared" si="2"/>
        <v>1343.79</v>
      </c>
      <c r="H48" s="197">
        <f>H49+H50+H51+H53</f>
        <v>1343.79</v>
      </c>
      <c r="I48" s="197">
        <f>I49+I50</f>
        <v>572.89</v>
      </c>
      <c r="J48" s="197">
        <f>J49+J50</f>
        <v>0</v>
      </c>
      <c r="K48" s="197">
        <f>K49+K50+K51</f>
        <v>1481.08</v>
      </c>
    </row>
    <row r="49" spans="1:11" x14ac:dyDescent="0.2">
      <c r="A49" s="124" t="s">
        <v>233</v>
      </c>
      <c r="B49" s="85" t="s">
        <v>130</v>
      </c>
      <c r="C49" s="85" t="s">
        <v>261</v>
      </c>
      <c r="D49" s="85" t="s">
        <v>366</v>
      </c>
      <c r="E49" s="81" t="s">
        <v>145</v>
      </c>
      <c r="F49" s="197"/>
      <c r="G49" s="194">
        <f t="shared" si="2"/>
        <v>872.24</v>
      </c>
      <c r="H49" s="197">
        <v>872.24</v>
      </c>
      <c r="I49" s="197">
        <v>403.44</v>
      </c>
      <c r="J49" s="194"/>
      <c r="K49" s="197">
        <f>'Приложение 8'!J49</f>
        <v>1010.68</v>
      </c>
    </row>
    <row r="50" spans="1:11" ht="38.25" x14ac:dyDescent="0.2">
      <c r="A50" s="124" t="s">
        <v>249</v>
      </c>
      <c r="B50" s="85" t="s">
        <v>130</v>
      </c>
      <c r="C50" s="85" t="s">
        <v>261</v>
      </c>
      <c r="D50" s="85" t="s">
        <v>366</v>
      </c>
      <c r="E50" s="81" t="s">
        <v>234</v>
      </c>
      <c r="F50" s="197"/>
      <c r="G50" s="194">
        <f t="shared" si="2"/>
        <v>269.45</v>
      </c>
      <c r="H50" s="197">
        <v>269.45</v>
      </c>
      <c r="I50" s="197">
        <v>169.45</v>
      </c>
      <c r="J50" s="194"/>
      <c r="K50" s="197">
        <f>'Приложение 8'!J50</f>
        <v>305.14999999999998</v>
      </c>
    </row>
    <row r="51" spans="1:11" ht="25.5" x14ac:dyDescent="0.2">
      <c r="A51" s="123" t="s">
        <v>146</v>
      </c>
      <c r="B51" s="85" t="s">
        <v>130</v>
      </c>
      <c r="C51" s="85" t="s">
        <v>261</v>
      </c>
      <c r="D51" s="85" t="s">
        <v>366</v>
      </c>
      <c r="E51" s="81" t="s">
        <v>140</v>
      </c>
      <c r="F51" s="197"/>
      <c r="G51" s="194">
        <f t="shared" si="2"/>
        <v>112.1</v>
      </c>
      <c r="H51" s="197">
        <v>112.1</v>
      </c>
      <c r="I51" s="197"/>
      <c r="J51" s="194">
        <f t="shared" si="1"/>
        <v>165.25</v>
      </c>
      <c r="K51" s="197">
        <f>'Приложение 8'!J51</f>
        <v>165.25</v>
      </c>
    </row>
    <row r="52" spans="1:11" ht="38.25" hidden="1" x14ac:dyDescent="0.2">
      <c r="A52" s="256" t="s">
        <v>408</v>
      </c>
      <c r="B52" s="253" t="s">
        <v>130</v>
      </c>
      <c r="C52" s="253" t="s">
        <v>261</v>
      </c>
      <c r="D52" s="253" t="s">
        <v>368</v>
      </c>
      <c r="E52" s="81"/>
      <c r="F52" s="197"/>
      <c r="G52" s="194">
        <f t="shared" si="2"/>
        <v>90</v>
      </c>
      <c r="H52" s="197">
        <v>90</v>
      </c>
      <c r="I52" s="197"/>
      <c r="J52" s="194">
        <f t="shared" si="1"/>
        <v>90</v>
      </c>
      <c r="K52" s="197">
        <f>K53</f>
        <v>90</v>
      </c>
    </row>
    <row r="53" spans="1:11" ht="25.5" hidden="1" x14ac:dyDescent="0.2">
      <c r="A53" s="123" t="s">
        <v>146</v>
      </c>
      <c r="B53" s="85" t="s">
        <v>130</v>
      </c>
      <c r="C53" s="85" t="s">
        <v>261</v>
      </c>
      <c r="D53" s="85" t="s">
        <v>368</v>
      </c>
      <c r="E53" s="81" t="s">
        <v>140</v>
      </c>
      <c r="F53" s="197"/>
      <c r="G53" s="194">
        <f t="shared" si="2"/>
        <v>90</v>
      </c>
      <c r="H53" s="197">
        <v>90</v>
      </c>
      <c r="I53" s="197"/>
      <c r="J53" s="194">
        <f t="shared" si="1"/>
        <v>90</v>
      </c>
      <c r="K53" s="197">
        <v>90</v>
      </c>
    </row>
    <row r="54" spans="1:11" x14ac:dyDescent="0.2">
      <c r="A54" s="123" t="s">
        <v>474</v>
      </c>
      <c r="B54" s="85" t="s">
        <v>130</v>
      </c>
      <c r="C54" s="85" t="s">
        <v>261</v>
      </c>
      <c r="D54" s="85" t="s">
        <v>366</v>
      </c>
      <c r="E54" s="81" t="s">
        <v>475</v>
      </c>
      <c r="F54" s="197"/>
      <c r="G54" s="194">
        <f t="shared" ref="G54:G57" si="5">H54-F54</f>
        <v>112.1</v>
      </c>
      <c r="H54" s="197">
        <v>112.1</v>
      </c>
      <c r="I54" s="197"/>
      <c r="J54" s="194">
        <f t="shared" ref="J54:J57" si="6">K54-I54</f>
        <v>38.44</v>
      </c>
      <c r="K54" s="197">
        <f>'Приложение 8'!J52</f>
        <v>38.44</v>
      </c>
    </row>
    <row r="55" spans="1:11" ht="38.25" x14ac:dyDescent="0.2">
      <c r="A55" s="123" t="s">
        <v>408</v>
      </c>
      <c r="B55" s="85" t="s">
        <v>130</v>
      </c>
      <c r="C55" s="85" t="s">
        <v>261</v>
      </c>
      <c r="D55" s="85" t="s">
        <v>368</v>
      </c>
      <c r="E55" s="81"/>
      <c r="F55" s="197"/>
      <c r="G55" s="194">
        <f t="shared" si="5"/>
        <v>112.1</v>
      </c>
      <c r="H55" s="197">
        <v>112.1</v>
      </c>
      <c r="I55" s="197"/>
      <c r="J55" s="194">
        <f t="shared" si="6"/>
        <v>482</v>
      </c>
      <c r="K55" s="197">
        <f>'Приложение 8'!J53</f>
        <v>482</v>
      </c>
    </row>
    <row r="56" spans="1:11" ht="25.5" hidden="1" x14ac:dyDescent="0.2">
      <c r="A56" s="123" t="s">
        <v>146</v>
      </c>
      <c r="B56" s="253" t="s">
        <v>130</v>
      </c>
      <c r="C56" s="253" t="s">
        <v>261</v>
      </c>
      <c r="D56" s="85" t="s">
        <v>368</v>
      </c>
      <c r="E56" s="81"/>
      <c r="F56" s="197"/>
      <c r="G56" s="194">
        <f t="shared" si="5"/>
        <v>90</v>
      </c>
      <c r="H56" s="197">
        <v>90</v>
      </c>
      <c r="I56" s="197"/>
      <c r="J56" s="194">
        <f t="shared" si="6"/>
        <v>90</v>
      </c>
      <c r="K56" s="197">
        <f>K57</f>
        <v>90</v>
      </c>
    </row>
    <row r="57" spans="1:11" hidden="1" x14ac:dyDescent="0.2">
      <c r="A57" s="123" t="s">
        <v>476</v>
      </c>
      <c r="B57" s="85" t="s">
        <v>130</v>
      </c>
      <c r="C57" s="85" t="s">
        <v>261</v>
      </c>
      <c r="D57" s="85" t="s">
        <v>368</v>
      </c>
      <c r="E57" s="81" t="s">
        <v>140</v>
      </c>
      <c r="F57" s="197"/>
      <c r="G57" s="194">
        <f t="shared" si="5"/>
        <v>90</v>
      </c>
      <c r="H57" s="197">
        <v>90</v>
      </c>
      <c r="I57" s="197"/>
      <c r="J57" s="194">
        <f t="shared" si="6"/>
        <v>90</v>
      </c>
      <c r="K57" s="197">
        <v>90</v>
      </c>
    </row>
    <row r="58" spans="1:11" ht="25.5" x14ac:dyDescent="0.2">
      <c r="A58" s="123" t="s">
        <v>146</v>
      </c>
      <c r="B58" s="85" t="s">
        <v>130</v>
      </c>
      <c r="C58" s="85" t="s">
        <v>261</v>
      </c>
      <c r="D58" s="85" t="s">
        <v>368</v>
      </c>
      <c r="E58" s="81" t="s">
        <v>140</v>
      </c>
      <c r="F58" s="197"/>
      <c r="G58" s="194">
        <f t="shared" ref="G58:G62" si="7">H58-F58</f>
        <v>112.1</v>
      </c>
      <c r="H58" s="197">
        <v>112.1</v>
      </c>
      <c r="I58" s="197"/>
      <c r="J58" s="194">
        <f t="shared" ref="J58:J62" si="8">K58-I58</f>
        <v>482</v>
      </c>
      <c r="K58" s="197">
        <f>'Приложение 8'!J54</f>
        <v>482</v>
      </c>
    </row>
    <row r="59" spans="1:11" x14ac:dyDescent="0.2">
      <c r="A59" s="123" t="s">
        <v>479</v>
      </c>
      <c r="B59" s="85" t="s">
        <v>130</v>
      </c>
      <c r="C59" s="85" t="s">
        <v>261</v>
      </c>
      <c r="D59" s="85" t="s">
        <v>477</v>
      </c>
      <c r="E59" s="81"/>
      <c r="F59" s="197"/>
      <c r="G59" s="194">
        <f t="shared" si="7"/>
        <v>112.1</v>
      </c>
      <c r="H59" s="197">
        <v>112.1</v>
      </c>
      <c r="I59" s="197"/>
      <c r="J59" s="194">
        <f t="shared" si="8"/>
        <v>30.73</v>
      </c>
      <c r="K59" s="197">
        <f>'Приложение 8'!J55</f>
        <v>30.73</v>
      </c>
    </row>
    <row r="60" spans="1:11" ht="25.5" x14ac:dyDescent="0.2">
      <c r="A60" s="123" t="s">
        <v>146</v>
      </c>
      <c r="B60" s="253" t="s">
        <v>130</v>
      </c>
      <c r="C60" s="253" t="s">
        <v>261</v>
      </c>
      <c r="D60" s="85" t="s">
        <v>477</v>
      </c>
      <c r="E60" s="81" t="s">
        <v>140</v>
      </c>
      <c r="F60" s="197"/>
      <c r="G60" s="194">
        <f t="shared" si="7"/>
        <v>90</v>
      </c>
      <c r="H60" s="197">
        <v>90</v>
      </c>
      <c r="I60" s="197"/>
      <c r="J60" s="194">
        <f t="shared" si="8"/>
        <v>30.73</v>
      </c>
      <c r="K60" s="197">
        <f>'Приложение 8'!J56</f>
        <v>30.73</v>
      </c>
    </row>
    <row r="61" spans="1:11" ht="25.5" x14ac:dyDescent="0.2">
      <c r="A61" s="123" t="s">
        <v>146</v>
      </c>
      <c r="B61" s="85" t="s">
        <v>130</v>
      </c>
      <c r="C61" s="85" t="s">
        <v>261</v>
      </c>
      <c r="D61" s="85" t="s">
        <v>478</v>
      </c>
      <c r="E61" s="81"/>
      <c r="F61" s="197"/>
      <c r="G61" s="194">
        <f t="shared" si="7"/>
        <v>90</v>
      </c>
      <c r="H61" s="197">
        <v>90</v>
      </c>
      <c r="I61" s="197">
        <v>12</v>
      </c>
      <c r="J61" s="194">
        <f t="shared" si="8"/>
        <v>1.9000000000000004</v>
      </c>
      <c r="K61" s="197">
        <f>'Приложение 8'!J57</f>
        <v>13.9</v>
      </c>
    </row>
    <row r="62" spans="1:11" ht="25.5" x14ac:dyDescent="0.2">
      <c r="A62" s="123" t="s">
        <v>146</v>
      </c>
      <c r="B62" s="85" t="s">
        <v>130</v>
      </c>
      <c r="C62" s="85" t="s">
        <v>261</v>
      </c>
      <c r="D62" s="85" t="s">
        <v>478</v>
      </c>
      <c r="E62" s="81" t="s">
        <v>140</v>
      </c>
      <c r="F62" s="197"/>
      <c r="G62" s="194">
        <f t="shared" si="7"/>
        <v>112.1</v>
      </c>
      <c r="H62" s="197">
        <v>112.1</v>
      </c>
      <c r="I62" s="197">
        <v>12</v>
      </c>
      <c r="J62" s="194">
        <f t="shared" si="8"/>
        <v>1.9000000000000004</v>
      </c>
      <c r="K62" s="197">
        <f>'Приложение 8'!J58</f>
        <v>13.9</v>
      </c>
    </row>
    <row r="63" spans="1:11" x14ac:dyDescent="0.2">
      <c r="A63" s="242" t="s">
        <v>155</v>
      </c>
      <c r="B63" s="250" t="s">
        <v>132</v>
      </c>
      <c r="C63" s="250"/>
      <c r="D63" s="250"/>
      <c r="E63" s="250"/>
      <c r="F63" s="215">
        <f>F64</f>
        <v>76.7</v>
      </c>
      <c r="G63" s="194">
        <f t="shared" si="2"/>
        <v>82.999999999999986</v>
      </c>
      <c r="H63" s="215">
        <f>H64</f>
        <v>159.69999999999999</v>
      </c>
      <c r="I63" s="215">
        <f>I64</f>
        <v>163.30000000000001</v>
      </c>
      <c r="J63" s="194">
        <f t="shared" si="1"/>
        <v>31.400000000000006</v>
      </c>
      <c r="K63" s="197">
        <f>K64</f>
        <v>194.70000000000002</v>
      </c>
    </row>
    <row r="64" spans="1:11" x14ac:dyDescent="0.2">
      <c r="A64" s="242" t="s">
        <v>41</v>
      </c>
      <c r="B64" s="250" t="s">
        <v>132</v>
      </c>
      <c r="C64" s="250" t="s">
        <v>135</v>
      </c>
      <c r="D64" s="250"/>
      <c r="E64" s="250"/>
      <c r="F64" s="215">
        <f>F65</f>
        <v>76.7</v>
      </c>
      <c r="G64" s="194">
        <f t="shared" si="2"/>
        <v>82.999999999999986</v>
      </c>
      <c r="H64" s="215">
        <f>H65</f>
        <v>159.69999999999999</v>
      </c>
      <c r="I64" s="215">
        <f>I65+I68</f>
        <v>163.30000000000001</v>
      </c>
      <c r="J64" s="194">
        <f t="shared" si="1"/>
        <v>31.400000000000006</v>
      </c>
      <c r="K64" s="197">
        <f>K65+K68</f>
        <v>194.70000000000002</v>
      </c>
    </row>
    <row r="65" spans="1:11" ht="63.75" x14ac:dyDescent="0.2">
      <c r="A65" s="126" t="s">
        <v>308</v>
      </c>
      <c r="B65" s="85" t="s">
        <v>132</v>
      </c>
      <c r="C65" s="85" t="s">
        <v>135</v>
      </c>
      <c r="D65" s="85" t="s">
        <v>370</v>
      </c>
      <c r="E65" s="85"/>
      <c r="F65" s="197">
        <f>F66+F67+F68</f>
        <v>76.7</v>
      </c>
      <c r="G65" s="194">
        <f t="shared" si="2"/>
        <v>82.999999999999986</v>
      </c>
      <c r="H65" s="197">
        <f>H66+H67+H68</f>
        <v>159.69999999999999</v>
      </c>
      <c r="I65" s="197">
        <f>I66+I67</f>
        <v>160.30000000000001</v>
      </c>
      <c r="J65" s="194">
        <f t="shared" si="1"/>
        <v>31.400000000000006</v>
      </c>
      <c r="K65" s="197">
        <f>K66+K67</f>
        <v>191.70000000000002</v>
      </c>
    </row>
    <row r="66" spans="1:11" x14ac:dyDescent="0.2">
      <c r="A66" s="124" t="s">
        <v>236</v>
      </c>
      <c r="B66" s="85" t="s">
        <v>132</v>
      </c>
      <c r="C66" s="85" t="s">
        <v>135</v>
      </c>
      <c r="D66" s="85" t="s">
        <v>370</v>
      </c>
      <c r="E66" s="125" t="s">
        <v>134</v>
      </c>
      <c r="F66" s="197">
        <v>57.6</v>
      </c>
      <c r="G66" s="194">
        <f t="shared" si="2"/>
        <v>63.249999999999993</v>
      </c>
      <c r="H66" s="197">
        <v>120.85</v>
      </c>
      <c r="I66" s="197">
        <v>123.12</v>
      </c>
      <c r="J66" s="194">
        <f t="shared" si="1"/>
        <v>24.120000000000005</v>
      </c>
      <c r="K66" s="197">
        <f>'Приложение 8'!J64</f>
        <v>147.24</v>
      </c>
    </row>
    <row r="67" spans="1:11" ht="38.25" x14ac:dyDescent="0.2">
      <c r="A67" s="124" t="s">
        <v>239</v>
      </c>
      <c r="B67" s="85" t="s">
        <v>132</v>
      </c>
      <c r="C67" s="85" t="s">
        <v>135</v>
      </c>
      <c r="D67" s="85" t="s">
        <v>370</v>
      </c>
      <c r="E67" s="125" t="s">
        <v>232</v>
      </c>
      <c r="F67" s="197">
        <v>17.100000000000001</v>
      </c>
      <c r="G67" s="194">
        <f t="shared" si="2"/>
        <v>18.75</v>
      </c>
      <c r="H67" s="197">
        <v>35.85</v>
      </c>
      <c r="I67" s="197">
        <v>37.18</v>
      </c>
      <c r="J67" s="194">
        <f t="shared" si="1"/>
        <v>7.2800000000000011</v>
      </c>
      <c r="K67" s="197">
        <f>'Приложение 8'!J65</f>
        <v>44.46</v>
      </c>
    </row>
    <row r="68" spans="1:11" x14ac:dyDescent="0.2">
      <c r="A68" s="126" t="s">
        <v>262</v>
      </c>
      <c r="B68" s="85" t="s">
        <v>132</v>
      </c>
      <c r="C68" s="85" t="s">
        <v>135</v>
      </c>
      <c r="D68" s="85" t="s">
        <v>370</v>
      </c>
      <c r="E68" s="85" t="s">
        <v>140</v>
      </c>
      <c r="F68" s="197">
        <v>2</v>
      </c>
      <c r="G68" s="194">
        <f t="shared" si="2"/>
        <v>1</v>
      </c>
      <c r="H68" s="197">
        <v>3</v>
      </c>
      <c r="I68" s="197">
        <v>3</v>
      </c>
      <c r="J68" s="194">
        <f t="shared" si="1"/>
        <v>0</v>
      </c>
      <c r="K68" s="197">
        <v>3</v>
      </c>
    </row>
    <row r="69" spans="1:11" x14ac:dyDescent="0.2">
      <c r="A69" s="243" t="s">
        <v>182</v>
      </c>
      <c r="B69" s="250" t="s">
        <v>135</v>
      </c>
      <c r="C69" s="250"/>
      <c r="D69" s="250"/>
      <c r="E69" s="262"/>
      <c r="F69" s="215"/>
      <c r="G69" s="194"/>
      <c r="H69" s="215">
        <f>H70+H76</f>
        <v>13</v>
      </c>
      <c r="I69" s="215">
        <v>13</v>
      </c>
      <c r="J69" s="194">
        <f t="shared" si="1"/>
        <v>0</v>
      </c>
      <c r="K69" s="197">
        <f>K70+K76</f>
        <v>13</v>
      </c>
    </row>
    <row r="70" spans="1:11" ht="38.25" x14ac:dyDescent="0.2">
      <c r="A70" s="259" t="s">
        <v>104</v>
      </c>
      <c r="B70" s="260" t="s">
        <v>135</v>
      </c>
      <c r="C70" s="260" t="s">
        <v>412</v>
      </c>
      <c r="D70" s="260"/>
      <c r="E70" s="260"/>
      <c r="F70" s="197"/>
      <c r="G70" s="194"/>
      <c r="H70" s="215">
        <f>H71</f>
        <v>10</v>
      </c>
      <c r="I70" s="197">
        <v>10</v>
      </c>
      <c r="J70" s="194">
        <f t="shared" si="1"/>
        <v>0</v>
      </c>
      <c r="K70" s="197">
        <f>K71</f>
        <v>10</v>
      </c>
    </row>
    <row r="71" spans="1:11" ht="25.5" x14ac:dyDescent="0.2">
      <c r="A71" s="252" t="s">
        <v>403</v>
      </c>
      <c r="B71" s="253" t="s">
        <v>135</v>
      </c>
      <c r="C71" s="253" t="s">
        <v>412</v>
      </c>
      <c r="D71" s="253" t="s">
        <v>402</v>
      </c>
      <c r="E71" s="260"/>
      <c r="F71" s="197"/>
      <c r="G71" s="194"/>
      <c r="H71" s="197">
        <f>H72</f>
        <v>10</v>
      </c>
      <c r="I71" s="197">
        <f>I72</f>
        <v>10</v>
      </c>
      <c r="J71" s="194">
        <f t="shared" si="1"/>
        <v>0</v>
      </c>
      <c r="K71" s="197">
        <f>K72</f>
        <v>10</v>
      </c>
    </row>
    <row r="72" spans="1:11" x14ac:dyDescent="0.2">
      <c r="A72" s="256" t="s">
        <v>413</v>
      </c>
      <c r="B72" s="253" t="s">
        <v>135</v>
      </c>
      <c r="C72" s="253" t="s">
        <v>412</v>
      </c>
      <c r="D72" s="253" t="s">
        <v>414</v>
      </c>
      <c r="E72" s="260"/>
      <c r="F72" s="197"/>
      <c r="G72" s="194"/>
      <c r="H72" s="197">
        <f>H73</f>
        <v>10</v>
      </c>
      <c r="I72" s="197">
        <f>I74</f>
        <v>10</v>
      </c>
      <c r="J72" s="194">
        <f t="shared" si="1"/>
        <v>0</v>
      </c>
      <c r="K72" s="197">
        <f>K73</f>
        <v>10</v>
      </c>
    </row>
    <row r="73" spans="1:11" x14ac:dyDescent="0.2">
      <c r="A73" s="256" t="s">
        <v>415</v>
      </c>
      <c r="B73" s="253" t="s">
        <v>135</v>
      </c>
      <c r="C73" s="253" t="s">
        <v>412</v>
      </c>
      <c r="D73" s="253" t="s">
        <v>392</v>
      </c>
      <c r="E73" s="253"/>
      <c r="F73" s="197"/>
      <c r="G73" s="194"/>
      <c r="H73" s="197">
        <f>H74</f>
        <v>10</v>
      </c>
      <c r="I73" s="197">
        <f>I74</f>
        <v>10</v>
      </c>
      <c r="J73" s="194">
        <f t="shared" si="1"/>
        <v>0</v>
      </c>
      <c r="K73" s="197">
        <f>K74</f>
        <v>10</v>
      </c>
    </row>
    <row r="74" spans="1:11" ht="25.5" x14ac:dyDescent="0.2">
      <c r="A74" s="256" t="s">
        <v>416</v>
      </c>
      <c r="B74" s="253" t="s">
        <v>135</v>
      </c>
      <c r="C74" s="253" t="s">
        <v>412</v>
      </c>
      <c r="D74" s="253" t="s">
        <v>417</v>
      </c>
      <c r="E74" s="253"/>
      <c r="F74" s="197"/>
      <c r="G74" s="194"/>
      <c r="H74" s="197">
        <f>H75</f>
        <v>10</v>
      </c>
      <c r="I74" s="197">
        <f>I75</f>
        <v>10</v>
      </c>
      <c r="J74" s="194">
        <f t="shared" si="1"/>
        <v>0</v>
      </c>
      <c r="K74" s="197">
        <f>K75</f>
        <v>10</v>
      </c>
    </row>
    <row r="75" spans="1:11" ht="25.5" x14ac:dyDescent="0.2">
      <c r="A75" s="256" t="s">
        <v>146</v>
      </c>
      <c r="B75" s="253" t="s">
        <v>135</v>
      </c>
      <c r="C75" s="253" t="s">
        <v>412</v>
      </c>
      <c r="D75" s="253" t="s">
        <v>417</v>
      </c>
      <c r="E75" s="253" t="s">
        <v>140</v>
      </c>
      <c r="F75" s="197"/>
      <c r="G75" s="194"/>
      <c r="H75" s="197">
        <v>10</v>
      </c>
      <c r="I75" s="197">
        <v>10</v>
      </c>
      <c r="J75" s="194">
        <f t="shared" si="1"/>
        <v>0</v>
      </c>
      <c r="K75" s="197">
        <v>10</v>
      </c>
    </row>
    <row r="76" spans="1:11" ht="25.5" x14ac:dyDescent="0.2">
      <c r="A76" s="261" t="s">
        <v>418</v>
      </c>
      <c r="B76" s="260" t="s">
        <v>135</v>
      </c>
      <c r="C76" s="260" t="s">
        <v>353</v>
      </c>
      <c r="D76" s="260"/>
      <c r="E76" s="233"/>
      <c r="F76" s="197"/>
      <c r="G76" s="194"/>
      <c r="H76" s="215">
        <f>H77</f>
        <v>3</v>
      </c>
      <c r="I76" s="197">
        <v>3</v>
      </c>
      <c r="J76" s="194">
        <f t="shared" si="1"/>
        <v>0</v>
      </c>
      <c r="K76" s="197">
        <f>K77</f>
        <v>3</v>
      </c>
    </row>
    <row r="77" spans="1:11" ht="25.5" x14ac:dyDescent="0.2">
      <c r="A77" s="252" t="s">
        <v>403</v>
      </c>
      <c r="B77" s="253" t="s">
        <v>135</v>
      </c>
      <c r="C77" s="253" t="s">
        <v>353</v>
      </c>
      <c r="D77" s="253" t="s">
        <v>402</v>
      </c>
      <c r="E77" s="85"/>
      <c r="F77" s="197"/>
      <c r="G77" s="194"/>
      <c r="H77" s="197">
        <f>H78</f>
        <v>3</v>
      </c>
      <c r="I77" s="197">
        <v>3</v>
      </c>
      <c r="J77" s="194">
        <f t="shared" si="1"/>
        <v>0</v>
      </c>
      <c r="K77" s="197">
        <f>K78</f>
        <v>3</v>
      </c>
    </row>
    <row r="78" spans="1:11" x14ac:dyDescent="0.2">
      <c r="A78" s="256" t="s">
        <v>413</v>
      </c>
      <c r="B78" s="253" t="s">
        <v>135</v>
      </c>
      <c r="C78" s="253" t="s">
        <v>353</v>
      </c>
      <c r="D78" s="253" t="s">
        <v>414</v>
      </c>
      <c r="E78" s="85"/>
      <c r="F78" s="197"/>
      <c r="G78" s="194"/>
      <c r="H78" s="197">
        <f>H79</f>
        <v>3</v>
      </c>
      <c r="I78" s="197">
        <v>3</v>
      </c>
      <c r="J78" s="194">
        <f t="shared" si="1"/>
        <v>0</v>
      </c>
      <c r="K78" s="197">
        <f>K79</f>
        <v>3</v>
      </c>
    </row>
    <row r="79" spans="1:11" x14ac:dyDescent="0.2">
      <c r="A79" s="256" t="s">
        <v>415</v>
      </c>
      <c r="B79" s="253" t="s">
        <v>135</v>
      </c>
      <c r="C79" s="253" t="s">
        <v>353</v>
      </c>
      <c r="D79" s="253" t="s">
        <v>392</v>
      </c>
      <c r="E79" s="85"/>
      <c r="F79" s="197"/>
      <c r="G79" s="194"/>
      <c r="H79" s="197">
        <f>H80</f>
        <v>3</v>
      </c>
      <c r="I79" s="197">
        <v>3</v>
      </c>
      <c r="J79" s="194">
        <f t="shared" si="1"/>
        <v>0</v>
      </c>
      <c r="K79" s="197">
        <f>K80</f>
        <v>3</v>
      </c>
    </row>
    <row r="80" spans="1:11" ht="25.5" x14ac:dyDescent="0.2">
      <c r="A80" s="256" t="s">
        <v>419</v>
      </c>
      <c r="B80" s="253" t="s">
        <v>135</v>
      </c>
      <c r="C80" s="253" t="s">
        <v>353</v>
      </c>
      <c r="D80" s="253" t="s">
        <v>371</v>
      </c>
      <c r="E80" s="85"/>
      <c r="F80" s="197"/>
      <c r="G80" s="194"/>
      <c r="H80" s="197">
        <f>H81</f>
        <v>3</v>
      </c>
      <c r="I80" s="197">
        <v>3</v>
      </c>
      <c r="J80" s="194">
        <f t="shared" si="1"/>
        <v>0</v>
      </c>
      <c r="K80" s="197">
        <f>K81</f>
        <v>3</v>
      </c>
    </row>
    <row r="81" spans="1:11" ht="25.5" x14ac:dyDescent="0.2">
      <c r="A81" s="256" t="s">
        <v>146</v>
      </c>
      <c r="B81" s="253" t="s">
        <v>135</v>
      </c>
      <c r="C81" s="253" t="s">
        <v>353</v>
      </c>
      <c r="D81" s="253" t="s">
        <v>371</v>
      </c>
      <c r="E81" s="85" t="s">
        <v>140</v>
      </c>
      <c r="F81" s="197"/>
      <c r="G81" s="194"/>
      <c r="H81" s="197">
        <v>3</v>
      </c>
      <c r="I81" s="197">
        <v>3</v>
      </c>
      <c r="J81" s="194">
        <f t="shared" si="1"/>
        <v>0</v>
      </c>
      <c r="K81" s="197">
        <v>3</v>
      </c>
    </row>
    <row r="82" spans="1:11" x14ac:dyDescent="0.2">
      <c r="A82" s="242" t="s">
        <v>467</v>
      </c>
      <c r="B82" s="250" t="s">
        <v>138</v>
      </c>
      <c r="C82" s="250"/>
      <c r="D82" s="250"/>
      <c r="E82" s="250"/>
      <c r="F82" s="215">
        <f>F83</f>
        <v>0</v>
      </c>
      <c r="G82" s="194">
        <f t="shared" si="2"/>
        <v>0</v>
      </c>
      <c r="H82" s="215">
        <f>H83</f>
        <v>0</v>
      </c>
      <c r="I82" s="215">
        <f>I83</f>
        <v>0</v>
      </c>
      <c r="J82" s="194">
        <f t="shared" si="1"/>
        <v>526.79</v>
      </c>
      <c r="K82" s="197">
        <f>K83</f>
        <v>526.79</v>
      </c>
    </row>
    <row r="83" spans="1:11" ht="38.25" x14ac:dyDescent="0.2">
      <c r="A83" s="123" t="s">
        <v>468</v>
      </c>
      <c r="B83" s="85" t="s">
        <v>138</v>
      </c>
      <c r="C83" s="85" t="s">
        <v>139</v>
      </c>
      <c r="D83" s="85" t="s">
        <v>405</v>
      </c>
      <c r="E83" s="85"/>
      <c r="F83" s="197">
        <f>F84</f>
        <v>0</v>
      </c>
      <c r="G83" s="194">
        <f t="shared" si="2"/>
        <v>0</v>
      </c>
      <c r="H83" s="197">
        <f>H84</f>
        <v>0</v>
      </c>
      <c r="I83" s="197">
        <f>I84</f>
        <v>0</v>
      </c>
      <c r="J83" s="194">
        <f t="shared" si="1"/>
        <v>526.79</v>
      </c>
      <c r="K83" s="113">
        <f>K84</f>
        <v>526.79</v>
      </c>
    </row>
    <row r="84" spans="1:11" ht="25.5" x14ac:dyDescent="0.2">
      <c r="A84" s="123" t="s">
        <v>469</v>
      </c>
      <c r="B84" s="85" t="s">
        <v>138</v>
      </c>
      <c r="C84" s="85" t="s">
        <v>139</v>
      </c>
      <c r="D84" s="85" t="s">
        <v>470</v>
      </c>
      <c r="E84" s="85"/>
      <c r="F84" s="197">
        <v>0</v>
      </c>
      <c r="G84" s="194">
        <f t="shared" si="2"/>
        <v>0</v>
      </c>
      <c r="H84" s="197"/>
      <c r="I84" s="197">
        <v>0</v>
      </c>
      <c r="J84" s="194">
        <f t="shared" si="1"/>
        <v>526.79</v>
      </c>
      <c r="K84" s="113">
        <f>K85</f>
        <v>526.79</v>
      </c>
    </row>
    <row r="85" spans="1:11" ht="25.5" x14ac:dyDescent="0.2">
      <c r="A85" s="242" t="s">
        <v>471</v>
      </c>
      <c r="B85" s="250" t="s">
        <v>138</v>
      </c>
      <c r="C85" s="250" t="s">
        <v>139</v>
      </c>
      <c r="D85" s="250" t="s">
        <v>472</v>
      </c>
      <c r="E85" s="250"/>
      <c r="F85" s="215">
        <f>F86</f>
        <v>0</v>
      </c>
      <c r="G85" s="194">
        <f t="shared" ref="G85:G87" si="9">H85-F85</f>
        <v>0</v>
      </c>
      <c r="H85" s="215">
        <f>H86</f>
        <v>0</v>
      </c>
      <c r="I85" s="215">
        <f>I86</f>
        <v>0</v>
      </c>
      <c r="J85" s="194">
        <f t="shared" ref="J85:J87" si="10">K85-I85</f>
        <v>526.79</v>
      </c>
      <c r="K85" s="197">
        <f>K86+K87</f>
        <v>526.79</v>
      </c>
    </row>
    <row r="86" spans="1:11" x14ac:dyDescent="0.2">
      <c r="A86" s="123" t="s">
        <v>233</v>
      </c>
      <c r="B86" s="85" t="s">
        <v>138</v>
      </c>
      <c r="C86" s="85" t="s">
        <v>139</v>
      </c>
      <c r="D86" s="85" t="s">
        <v>473</v>
      </c>
      <c r="E86" s="85" t="s">
        <v>145</v>
      </c>
      <c r="F86" s="197">
        <f>F87</f>
        <v>0</v>
      </c>
      <c r="G86" s="194">
        <f t="shared" si="9"/>
        <v>0</v>
      </c>
      <c r="H86" s="197">
        <f>H87</f>
        <v>0</v>
      </c>
      <c r="I86" s="197">
        <f>I87</f>
        <v>0</v>
      </c>
      <c r="J86" s="194">
        <f t="shared" si="10"/>
        <v>404.58</v>
      </c>
      <c r="K86" s="113">
        <f>'Приложение 8'!J84</f>
        <v>404.58</v>
      </c>
    </row>
    <row r="87" spans="1:11" ht="38.25" x14ac:dyDescent="0.2">
      <c r="A87" s="123" t="s">
        <v>249</v>
      </c>
      <c r="B87" s="85" t="s">
        <v>138</v>
      </c>
      <c r="C87" s="85" t="s">
        <v>139</v>
      </c>
      <c r="D87" s="85" t="s">
        <v>473</v>
      </c>
      <c r="E87" s="85" t="s">
        <v>234</v>
      </c>
      <c r="F87" s="197">
        <v>0</v>
      </c>
      <c r="G87" s="194">
        <f t="shared" si="9"/>
        <v>0</v>
      </c>
      <c r="H87" s="197"/>
      <c r="I87" s="197">
        <v>0</v>
      </c>
      <c r="J87" s="194">
        <f t="shared" si="10"/>
        <v>122.21</v>
      </c>
      <c r="K87" s="113">
        <f>'Приложение 8'!J85</f>
        <v>122.21</v>
      </c>
    </row>
    <row r="88" spans="1:11" x14ac:dyDescent="0.2">
      <c r="A88" s="242" t="s">
        <v>148</v>
      </c>
      <c r="B88" s="250" t="s">
        <v>147</v>
      </c>
      <c r="C88" s="250"/>
      <c r="D88" s="250"/>
      <c r="E88" s="250"/>
      <c r="F88" s="215">
        <f>F89</f>
        <v>281.96000000000004</v>
      </c>
      <c r="G88" s="194">
        <f t="shared" si="2"/>
        <v>182.70999999999992</v>
      </c>
      <c r="H88" s="215">
        <f t="shared" ref="H88:I90" si="11">H89</f>
        <v>464.66999999999996</v>
      </c>
      <c r="I88" s="215">
        <f t="shared" si="11"/>
        <v>464.66999999999996</v>
      </c>
      <c r="J88" s="194">
        <f t="shared" si="1"/>
        <v>61.680000000000064</v>
      </c>
      <c r="K88" s="113">
        <f>K89</f>
        <v>526.35</v>
      </c>
    </row>
    <row r="89" spans="1:11" x14ac:dyDescent="0.2">
      <c r="A89" s="242" t="s">
        <v>8</v>
      </c>
      <c r="B89" s="250" t="s">
        <v>147</v>
      </c>
      <c r="C89" s="250" t="s">
        <v>147</v>
      </c>
      <c r="D89" s="250"/>
      <c r="E89" s="250"/>
      <c r="F89" s="215">
        <f>F90</f>
        <v>281.96000000000004</v>
      </c>
      <c r="G89" s="194">
        <f t="shared" si="2"/>
        <v>182.70999999999992</v>
      </c>
      <c r="H89" s="215">
        <f t="shared" si="11"/>
        <v>464.66999999999996</v>
      </c>
      <c r="I89" s="215">
        <f t="shared" si="11"/>
        <v>464.66999999999996</v>
      </c>
      <c r="J89" s="194">
        <f t="shared" si="1"/>
        <v>61.680000000000064</v>
      </c>
      <c r="K89" s="197">
        <f>K90</f>
        <v>526.35</v>
      </c>
    </row>
    <row r="90" spans="1:11" x14ac:dyDescent="0.2">
      <c r="A90" s="123" t="s">
        <v>246</v>
      </c>
      <c r="B90" s="85" t="s">
        <v>147</v>
      </c>
      <c r="C90" s="85" t="s">
        <v>147</v>
      </c>
      <c r="D90" s="85" t="s">
        <v>420</v>
      </c>
      <c r="E90" s="85"/>
      <c r="F90" s="197">
        <f>F91</f>
        <v>281.96000000000004</v>
      </c>
      <c r="G90" s="194">
        <f t="shared" si="2"/>
        <v>182.70999999999992</v>
      </c>
      <c r="H90" s="197">
        <f t="shared" si="11"/>
        <v>464.66999999999996</v>
      </c>
      <c r="I90" s="197">
        <f t="shared" si="11"/>
        <v>464.66999999999996</v>
      </c>
      <c r="J90" s="194">
        <f t="shared" si="1"/>
        <v>61.680000000000064</v>
      </c>
      <c r="K90" s="197">
        <f>K91</f>
        <v>526.35</v>
      </c>
    </row>
    <row r="91" spans="1:11" ht="25.5" x14ac:dyDescent="0.2">
      <c r="A91" s="123" t="s">
        <v>247</v>
      </c>
      <c r="B91" s="85" t="s">
        <v>147</v>
      </c>
      <c r="C91" s="85" t="s">
        <v>147</v>
      </c>
      <c r="D91" s="85" t="s">
        <v>393</v>
      </c>
      <c r="E91" s="85"/>
      <c r="F91" s="197">
        <f>F92+F95</f>
        <v>281.96000000000004</v>
      </c>
      <c r="G91" s="194">
        <f t="shared" si="2"/>
        <v>182.70999999999992</v>
      </c>
      <c r="H91" s="197">
        <f>H92+H95</f>
        <v>464.66999999999996</v>
      </c>
      <c r="I91" s="197">
        <f>I92+I95</f>
        <v>464.66999999999996</v>
      </c>
      <c r="J91" s="194">
        <f t="shared" si="1"/>
        <v>61.680000000000064</v>
      </c>
      <c r="K91" s="113">
        <f>K92</f>
        <v>526.35</v>
      </c>
    </row>
    <row r="92" spans="1:11" ht="25.5" x14ac:dyDescent="0.2">
      <c r="A92" s="124" t="s">
        <v>248</v>
      </c>
      <c r="B92" s="85" t="s">
        <v>147</v>
      </c>
      <c r="C92" s="85" t="s">
        <v>147</v>
      </c>
      <c r="D92" s="85" t="s">
        <v>394</v>
      </c>
      <c r="E92" s="85"/>
      <c r="F92" s="197">
        <f>F93+F94</f>
        <v>281.96000000000004</v>
      </c>
      <c r="G92" s="194">
        <f t="shared" si="2"/>
        <v>182.70999999999992</v>
      </c>
      <c r="H92" s="197">
        <f>H93+H94</f>
        <v>464.66999999999996</v>
      </c>
      <c r="I92" s="197">
        <f>I93+I94</f>
        <v>464.66999999999996</v>
      </c>
      <c r="J92" s="194">
        <f t="shared" si="1"/>
        <v>61.680000000000064</v>
      </c>
      <c r="K92" s="113">
        <f>K93+K94</f>
        <v>526.35</v>
      </c>
    </row>
    <row r="93" spans="1:11" x14ac:dyDescent="0.2">
      <c r="A93" s="124" t="s">
        <v>233</v>
      </c>
      <c r="B93" s="85" t="s">
        <v>147</v>
      </c>
      <c r="C93" s="85" t="s">
        <v>147</v>
      </c>
      <c r="D93" s="85" t="s">
        <v>372</v>
      </c>
      <c r="E93" s="125" t="s">
        <v>145</v>
      </c>
      <c r="F93" s="197">
        <v>216.56</v>
      </c>
      <c r="G93" s="194">
        <f t="shared" si="2"/>
        <v>140.32999999999998</v>
      </c>
      <c r="H93" s="197">
        <v>356.89</v>
      </c>
      <c r="I93" s="197">
        <v>356.89</v>
      </c>
      <c r="J93" s="194">
        <f t="shared" si="1"/>
        <v>47.360000000000014</v>
      </c>
      <c r="K93" s="113">
        <f>'Приложение 8'!J91</f>
        <v>404.25</v>
      </c>
    </row>
    <row r="94" spans="1:11" ht="38.25" x14ac:dyDescent="0.2">
      <c r="A94" s="124" t="s">
        <v>249</v>
      </c>
      <c r="B94" s="85" t="s">
        <v>147</v>
      </c>
      <c r="C94" s="85" t="s">
        <v>147</v>
      </c>
      <c r="D94" s="85" t="s">
        <v>372</v>
      </c>
      <c r="E94" s="125" t="s">
        <v>234</v>
      </c>
      <c r="F94" s="197">
        <v>65.400000000000006</v>
      </c>
      <c r="G94" s="194">
        <f t="shared" si="2"/>
        <v>42.379999999999995</v>
      </c>
      <c r="H94" s="197">
        <v>107.78</v>
      </c>
      <c r="I94" s="197">
        <v>107.78</v>
      </c>
      <c r="J94" s="194">
        <f t="shared" ref="J94:J115" si="12">K94-I94</f>
        <v>14.319999999999993</v>
      </c>
      <c r="K94" s="197">
        <f>'Приложение 8'!J92</f>
        <v>122.1</v>
      </c>
    </row>
    <row r="95" spans="1:11" hidden="1" x14ac:dyDescent="0.2">
      <c r="A95" s="123" t="s">
        <v>263</v>
      </c>
      <c r="B95" s="85" t="s">
        <v>147</v>
      </c>
      <c r="C95" s="85" t="s">
        <v>147</v>
      </c>
      <c r="D95" s="85" t="s">
        <v>372</v>
      </c>
      <c r="E95" s="85"/>
      <c r="F95" s="197">
        <f>F96</f>
        <v>0</v>
      </c>
      <c r="G95" s="194">
        <f t="shared" si="2"/>
        <v>0</v>
      </c>
      <c r="H95" s="197">
        <f>H96</f>
        <v>0</v>
      </c>
      <c r="I95" s="197">
        <f>I96</f>
        <v>0</v>
      </c>
      <c r="J95" s="194">
        <f t="shared" si="12"/>
        <v>0</v>
      </c>
      <c r="K95" s="197">
        <f>K96</f>
        <v>0</v>
      </c>
    </row>
    <row r="96" spans="1:11" ht="25.5" hidden="1" x14ac:dyDescent="0.2">
      <c r="A96" s="123" t="s">
        <v>146</v>
      </c>
      <c r="B96" s="85" t="s">
        <v>147</v>
      </c>
      <c r="C96" s="85" t="s">
        <v>147</v>
      </c>
      <c r="D96" s="85" t="s">
        <v>372</v>
      </c>
      <c r="E96" s="85" t="s">
        <v>140</v>
      </c>
      <c r="F96" s="197"/>
      <c r="G96" s="194">
        <f t="shared" si="2"/>
        <v>0</v>
      </c>
      <c r="H96" s="197"/>
      <c r="I96" s="197"/>
      <c r="J96" s="194">
        <f t="shared" si="12"/>
        <v>0</v>
      </c>
      <c r="K96" s="197">
        <v>0</v>
      </c>
    </row>
    <row r="97" spans="1:11" ht="25.5" hidden="1" x14ac:dyDescent="0.2">
      <c r="A97" s="242" t="s">
        <v>150</v>
      </c>
      <c r="B97" s="250" t="s">
        <v>149</v>
      </c>
      <c r="C97" s="250"/>
      <c r="D97" s="250"/>
      <c r="E97" s="250"/>
      <c r="F97" s="215">
        <f>F98</f>
        <v>100</v>
      </c>
      <c r="G97" s="194">
        <f t="shared" si="2"/>
        <v>336</v>
      </c>
      <c r="H97" s="215">
        <f>H98</f>
        <v>436</v>
      </c>
      <c r="I97" s="215">
        <v>0</v>
      </c>
      <c r="J97" s="194">
        <f t="shared" si="12"/>
        <v>0</v>
      </c>
      <c r="K97" s="197">
        <f>K98</f>
        <v>0</v>
      </c>
    </row>
    <row r="98" spans="1:11" hidden="1" x14ac:dyDescent="0.2">
      <c r="A98" s="242" t="s">
        <v>151</v>
      </c>
      <c r="B98" s="250" t="s">
        <v>149</v>
      </c>
      <c r="C98" s="250" t="s">
        <v>130</v>
      </c>
      <c r="D98" s="250" t="s">
        <v>420</v>
      </c>
      <c r="E98" s="250"/>
      <c r="F98" s="215">
        <f>F100</f>
        <v>100</v>
      </c>
      <c r="G98" s="194">
        <f t="shared" si="2"/>
        <v>336</v>
      </c>
      <c r="H98" s="215">
        <f>H100</f>
        <v>436</v>
      </c>
      <c r="I98" s="215">
        <v>0</v>
      </c>
      <c r="J98" s="194">
        <f t="shared" si="12"/>
        <v>0</v>
      </c>
      <c r="K98" s="197">
        <f>K99</f>
        <v>0</v>
      </c>
    </row>
    <row r="99" spans="1:11" ht="25.5" hidden="1" x14ac:dyDescent="0.2">
      <c r="A99" s="252" t="s">
        <v>403</v>
      </c>
      <c r="B99" s="85" t="s">
        <v>149</v>
      </c>
      <c r="C99" s="85" t="s">
        <v>130</v>
      </c>
      <c r="D99" s="85" t="s">
        <v>393</v>
      </c>
      <c r="E99" s="85"/>
      <c r="F99" s="197"/>
      <c r="G99" s="113"/>
      <c r="H99" s="197">
        <f>H100</f>
        <v>436</v>
      </c>
      <c r="I99" s="197">
        <v>0</v>
      </c>
      <c r="J99" s="194">
        <f t="shared" si="12"/>
        <v>0</v>
      </c>
      <c r="K99" s="197">
        <f>K100</f>
        <v>0</v>
      </c>
    </row>
    <row r="100" spans="1:11" hidden="1" x14ac:dyDescent="0.2">
      <c r="A100" s="123" t="s">
        <v>278</v>
      </c>
      <c r="B100" s="85" t="s">
        <v>149</v>
      </c>
      <c r="C100" s="85" t="s">
        <v>130</v>
      </c>
      <c r="D100" s="85" t="s">
        <v>394</v>
      </c>
      <c r="E100" s="85"/>
      <c r="F100" s="197">
        <f>F101</f>
        <v>100</v>
      </c>
      <c r="G100" s="194">
        <f t="shared" si="2"/>
        <v>336</v>
      </c>
      <c r="H100" s="197">
        <f>H101</f>
        <v>436</v>
      </c>
      <c r="I100" s="197">
        <v>0</v>
      </c>
      <c r="J100" s="194">
        <f t="shared" si="12"/>
        <v>0</v>
      </c>
      <c r="K100" s="197">
        <f>K101+K104</f>
        <v>0</v>
      </c>
    </row>
    <row r="101" spans="1:11" hidden="1" x14ac:dyDescent="0.2">
      <c r="A101" s="123" t="s">
        <v>279</v>
      </c>
      <c r="B101" s="85" t="s">
        <v>149</v>
      </c>
      <c r="C101" s="85" t="s">
        <v>130</v>
      </c>
      <c r="D101" s="85" t="s">
        <v>372</v>
      </c>
      <c r="E101" s="85"/>
      <c r="F101" s="197">
        <f>F102</f>
        <v>100</v>
      </c>
      <c r="G101" s="194">
        <f t="shared" si="2"/>
        <v>336</v>
      </c>
      <c r="H101" s="197">
        <f>H102</f>
        <v>436</v>
      </c>
      <c r="I101" s="197">
        <v>0</v>
      </c>
      <c r="J101" s="194">
        <f t="shared" si="12"/>
        <v>0</v>
      </c>
      <c r="K101" s="197">
        <f>K102</f>
        <v>0</v>
      </c>
    </row>
    <row r="102" spans="1:11" ht="25.5" hidden="1" x14ac:dyDescent="0.2">
      <c r="A102" s="123" t="s">
        <v>146</v>
      </c>
      <c r="B102" s="85" t="s">
        <v>149</v>
      </c>
      <c r="C102" s="85" t="s">
        <v>130</v>
      </c>
      <c r="D102" s="85" t="s">
        <v>373</v>
      </c>
      <c r="E102" s="85" t="s">
        <v>140</v>
      </c>
      <c r="F102" s="197">
        <v>100</v>
      </c>
      <c r="G102" s="194">
        <f t="shared" si="2"/>
        <v>336</v>
      </c>
      <c r="H102" s="197">
        <v>436</v>
      </c>
      <c r="I102" s="197">
        <v>0</v>
      </c>
      <c r="J102" s="194">
        <f t="shared" si="12"/>
        <v>0</v>
      </c>
      <c r="K102" s="197"/>
    </row>
    <row r="103" spans="1:11" x14ac:dyDescent="0.2">
      <c r="A103" s="242" t="s">
        <v>152</v>
      </c>
      <c r="B103" s="250" t="s">
        <v>144</v>
      </c>
      <c r="C103" s="250"/>
      <c r="D103" s="85"/>
      <c r="E103" s="85"/>
      <c r="F103" s="197">
        <f>F104+F107</f>
        <v>1294.8</v>
      </c>
      <c r="G103" s="194">
        <f t="shared" si="2"/>
        <v>99.210000000000036</v>
      </c>
      <c r="H103" s="197">
        <f>H104+H107</f>
        <v>1394.01</v>
      </c>
      <c r="I103" s="197">
        <f>I104+I107</f>
        <v>394.01</v>
      </c>
      <c r="J103" s="194">
        <f t="shared" si="12"/>
        <v>1185.04</v>
      </c>
      <c r="K103" s="197">
        <f>K107</f>
        <v>1579.05</v>
      </c>
    </row>
    <row r="104" spans="1:11" hidden="1" x14ac:dyDescent="0.2">
      <c r="A104" s="116" t="s">
        <v>83</v>
      </c>
      <c r="B104" s="85" t="s">
        <v>144</v>
      </c>
      <c r="C104" s="85" t="s">
        <v>132</v>
      </c>
      <c r="D104" s="85" t="s">
        <v>402</v>
      </c>
      <c r="E104" s="85"/>
      <c r="F104" s="197">
        <f>F105</f>
        <v>0</v>
      </c>
      <c r="G104" s="194">
        <f t="shared" si="2"/>
        <v>0</v>
      </c>
      <c r="H104" s="197">
        <f>H105</f>
        <v>0</v>
      </c>
      <c r="I104" s="197">
        <f>I105</f>
        <v>0</v>
      </c>
      <c r="J104" s="194">
        <f t="shared" si="12"/>
        <v>0</v>
      </c>
      <c r="K104" s="197">
        <f>K105</f>
        <v>0</v>
      </c>
    </row>
    <row r="105" spans="1:11" ht="25.5" hidden="1" x14ac:dyDescent="0.2">
      <c r="A105" s="84" t="s">
        <v>280</v>
      </c>
      <c r="B105" s="85" t="s">
        <v>144</v>
      </c>
      <c r="C105" s="85" t="s">
        <v>132</v>
      </c>
      <c r="D105" s="85" t="s">
        <v>420</v>
      </c>
      <c r="E105" s="85"/>
      <c r="F105" s="197">
        <f>F106</f>
        <v>0</v>
      </c>
      <c r="G105" s="194">
        <f t="shared" si="2"/>
        <v>0</v>
      </c>
      <c r="H105" s="197">
        <f>H106</f>
        <v>0</v>
      </c>
      <c r="I105" s="197">
        <f>I106</f>
        <v>0</v>
      </c>
      <c r="J105" s="194">
        <f t="shared" si="12"/>
        <v>0</v>
      </c>
      <c r="K105" s="197">
        <v>0</v>
      </c>
    </row>
    <row r="106" spans="1:11" ht="25.5" hidden="1" x14ac:dyDescent="0.2">
      <c r="A106" s="123" t="s">
        <v>146</v>
      </c>
      <c r="B106" s="85" t="s">
        <v>144</v>
      </c>
      <c r="C106" s="85" t="s">
        <v>132</v>
      </c>
      <c r="D106" s="85" t="s">
        <v>396</v>
      </c>
      <c r="E106" s="85"/>
      <c r="F106" s="197"/>
      <c r="G106" s="194">
        <f t="shared" si="2"/>
        <v>0</v>
      </c>
      <c r="H106" s="197"/>
      <c r="I106" s="197"/>
      <c r="J106" s="194">
        <f t="shared" si="12"/>
        <v>0</v>
      </c>
      <c r="K106" s="197">
        <v>0</v>
      </c>
    </row>
    <row r="107" spans="1:11" x14ac:dyDescent="0.2">
      <c r="A107" s="116" t="s">
        <v>87</v>
      </c>
      <c r="B107" s="85" t="s">
        <v>144</v>
      </c>
      <c r="C107" s="85" t="s">
        <v>139</v>
      </c>
      <c r="D107" s="85"/>
      <c r="E107" s="85"/>
      <c r="F107" s="197">
        <f>F109</f>
        <v>1294.8</v>
      </c>
      <c r="G107" s="194">
        <f t="shared" ref="G107:G116" si="13">H107-F107</f>
        <v>99.210000000000036</v>
      </c>
      <c r="H107" s="197">
        <f>H109</f>
        <v>1394.01</v>
      </c>
      <c r="I107" s="197">
        <f>I109</f>
        <v>394.01</v>
      </c>
      <c r="J107" s="194">
        <f t="shared" si="12"/>
        <v>1185.04</v>
      </c>
      <c r="K107" s="197">
        <f>K108</f>
        <v>1579.05</v>
      </c>
    </row>
    <row r="108" spans="1:11" ht="51" hidden="1" x14ac:dyDescent="0.2">
      <c r="A108" s="84" t="s">
        <v>309</v>
      </c>
      <c r="B108" s="85" t="s">
        <v>144</v>
      </c>
      <c r="C108" s="85" t="s">
        <v>139</v>
      </c>
      <c r="D108" s="85" t="s">
        <v>374</v>
      </c>
      <c r="E108" s="85"/>
      <c r="F108" s="197">
        <f>F109</f>
        <v>1294.8</v>
      </c>
      <c r="G108" s="194">
        <f t="shared" si="13"/>
        <v>99.210000000000036</v>
      </c>
      <c r="H108" s="197">
        <f t="shared" ref="H108:I110" si="14">H109</f>
        <v>1394.01</v>
      </c>
      <c r="I108" s="197">
        <f t="shared" si="14"/>
        <v>394.01</v>
      </c>
      <c r="J108" s="194">
        <f t="shared" si="12"/>
        <v>1185.04</v>
      </c>
      <c r="K108" s="197">
        <f>K109</f>
        <v>1579.05</v>
      </c>
    </row>
    <row r="109" spans="1:11" x14ac:dyDescent="0.2">
      <c r="A109" s="84" t="s">
        <v>281</v>
      </c>
      <c r="B109" s="85" t="s">
        <v>144</v>
      </c>
      <c r="C109" s="85" t="s">
        <v>139</v>
      </c>
      <c r="D109" s="85" t="s">
        <v>420</v>
      </c>
      <c r="E109" s="85"/>
      <c r="F109" s="197">
        <f>F110</f>
        <v>1294.8</v>
      </c>
      <c r="G109" s="194">
        <f t="shared" si="13"/>
        <v>99.210000000000036</v>
      </c>
      <c r="H109" s="197">
        <f t="shared" si="14"/>
        <v>1394.01</v>
      </c>
      <c r="I109" s="197">
        <f t="shared" si="14"/>
        <v>394.01</v>
      </c>
      <c r="J109" s="194">
        <f t="shared" si="12"/>
        <v>1185.04</v>
      </c>
      <c r="K109" s="197">
        <f>K110</f>
        <v>1579.05</v>
      </c>
    </row>
    <row r="110" spans="1:11" ht="25.5" x14ac:dyDescent="0.2">
      <c r="A110" s="123" t="s">
        <v>282</v>
      </c>
      <c r="B110" s="85" t="s">
        <v>144</v>
      </c>
      <c r="C110" s="85" t="s">
        <v>139</v>
      </c>
      <c r="D110" s="85" t="s">
        <v>395</v>
      </c>
      <c r="E110" s="85"/>
      <c r="F110" s="197">
        <f>F111</f>
        <v>1294.8</v>
      </c>
      <c r="G110" s="194">
        <f t="shared" si="13"/>
        <v>99.210000000000036</v>
      </c>
      <c r="H110" s="197">
        <f t="shared" si="14"/>
        <v>1394.01</v>
      </c>
      <c r="I110" s="197">
        <f t="shared" si="14"/>
        <v>394.01</v>
      </c>
      <c r="J110" s="194">
        <f t="shared" si="12"/>
        <v>1185.04</v>
      </c>
      <c r="K110" s="197">
        <f>K111</f>
        <v>1579.05</v>
      </c>
    </row>
    <row r="111" spans="1:11" ht="25.5" x14ac:dyDescent="0.2">
      <c r="A111" s="124" t="s">
        <v>283</v>
      </c>
      <c r="B111" s="85" t="s">
        <v>144</v>
      </c>
      <c r="C111" s="85" t="s">
        <v>139</v>
      </c>
      <c r="D111" s="85" t="s">
        <v>374</v>
      </c>
      <c r="E111" s="85"/>
      <c r="F111" s="197">
        <f>F112+F113</f>
        <v>1294.8</v>
      </c>
      <c r="G111" s="194">
        <f t="shared" si="13"/>
        <v>99.210000000000036</v>
      </c>
      <c r="H111" s="197">
        <f>H112+H113</f>
        <v>1394.01</v>
      </c>
      <c r="I111" s="197">
        <f>I112+I113</f>
        <v>394.01</v>
      </c>
      <c r="J111" s="194">
        <f t="shared" si="12"/>
        <v>1185.04</v>
      </c>
      <c r="K111" s="197">
        <f>K112+K113</f>
        <v>1579.05</v>
      </c>
    </row>
    <row r="112" spans="1:11" x14ac:dyDescent="0.2">
      <c r="A112" s="124" t="s">
        <v>233</v>
      </c>
      <c r="B112" s="85" t="s">
        <v>144</v>
      </c>
      <c r="C112" s="85" t="s">
        <v>139</v>
      </c>
      <c r="D112" s="85" t="s">
        <v>374</v>
      </c>
      <c r="E112" s="125" t="s">
        <v>145</v>
      </c>
      <c r="F112" s="197">
        <v>974.5</v>
      </c>
      <c r="G112" s="194">
        <f t="shared" si="13"/>
        <v>96.170000000000073</v>
      </c>
      <c r="H112" s="197">
        <v>1070.67</v>
      </c>
      <c r="I112" s="197">
        <v>270.67</v>
      </c>
      <c r="J112" s="194">
        <f t="shared" si="12"/>
        <v>942.07999999999993</v>
      </c>
      <c r="K112" s="197">
        <f>'Приложение 8'!J110</f>
        <v>1212.75</v>
      </c>
    </row>
    <row r="113" spans="1:11" ht="38.25" x14ac:dyDescent="0.2">
      <c r="A113" s="124" t="s">
        <v>249</v>
      </c>
      <c r="B113" s="85" t="s">
        <v>144</v>
      </c>
      <c r="C113" s="85" t="s">
        <v>139</v>
      </c>
      <c r="D113" s="85" t="s">
        <v>374</v>
      </c>
      <c r="E113" s="125" t="s">
        <v>234</v>
      </c>
      <c r="F113" s="197">
        <v>320.3</v>
      </c>
      <c r="G113" s="194">
        <f t="shared" si="13"/>
        <v>3.0399999999999636</v>
      </c>
      <c r="H113" s="197">
        <v>323.33999999999997</v>
      </c>
      <c r="I113" s="197">
        <v>123.34</v>
      </c>
      <c r="J113" s="194">
        <f t="shared" si="12"/>
        <v>242.96</v>
      </c>
      <c r="K113" s="197">
        <f>'Приложение 8'!J111</f>
        <v>366.3</v>
      </c>
    </row>
    <row r="114" spans="1:11" x14ac:dyDescent="0.2">
      <c r="A114" s="84" t="s">
        <v>153</v>
      </c>
      <c r="B114" s="85" t="s">
        <v>154</v>
      </c>
      <c r="C114" s="85" t="s">
        <v>154</v>
      </c>
      <c r="D114" s="85" t="s">
        <v>422</v>
      </c>
      <c r="E114" s="85" t="s">
        <v>133</v>
      </c>
      <c r="F114" s="197"/>
      <c r="G114" s="194">
        <f t="shared" si="13"/>
        <v>0</v>
      </c>
      <c r="H114" s="197"/>
      <c r="I114" s="197">
        <v>70.8</v>
      </c>
      <c r="J114" s="194">
        <f t="shared" si="12"/>
        <v>-70.8</v>
      </c>
      <c r="K114" s="197"/>
    </row>
    <row r="115" spans="1:11" x14ac:dyDescent="0.2">
      <c r="A115" s="84" t="s">
        <v>153</v>
      </c>
      <c r="B115" s="85"/>
      <c r="C115" s="85"/>
      <c r="D115" s="85"/>
      <c r="E115" s="85"/>
      <c r="F115" s="113"/>
      <c r="G115" s="194">
        <f t="shared" si="13"/>
        <v>0</v>
      </c>
      <c r="H115" s="113"/>
      <c r="I115" s="113">
        <v>70.8</v>
      </c>
      <c r="J115" s="194">
        <f t="shared" si="12"/>
        <v>-70.8</v>
      </c>
      <c r="K115" s="197"/>
    </row>
    <row r="116" spans="1:11" x14ac:dyDescent="0.2">
      <c r="A116" s="311" t="s">
        <v>363</v>
      </c>
      <c r="B116" s="311"/>
      <c r="C116" s="311"/>
      <c r="D116" s="311"/>
      <c r="E116" s="311"/>
      <c r="F116" s="113">
        <f>F8+F63+F82+F88+F97+F103</f>
        <v>4035.7</v>
      </c>
      <c r="G116" s="194">
        <f t="shared" si="13"/>
        <v>2632.5</v>
      </c>
      <c r="H116" s="113">
        <f>H8+H63+H69+H88+H103+H98</f>
        <v>6668.2</v>
      </c>
      <c r="I116" s="113">
        <f>I107+I88+I69+I63+I8+I115</f>
        <v>3011.06</v>
      </c>
      <c r="J116" s="113">
        <f>K116-I116</f>
        <v>4894.1999999999989</v>
      </c>
      <c r="K116" s="197">
        <f>K103+K97+K88+K69+K63+K8+K82</f>
        <v>7905.2599999999993</v>
      </c>
    </row>
    <row r="117" spans="1:11" x14ac:dyDescent="0.2">
      <c r="K117" s="30"/>
    </row>
    <row r="118" spans="1:11" x14ac:dyDescent="0.2">
      <c r="K118" s="30"/>
    </row>
    <row r="119" spans="1:11" x14ac:dyDescent="0.2">
      <c r="K119" s="30"/>
    </row>
    <row r="120" spans="1:11" x14ac:dyDescent="0.2">
      <c r="K120" s="30"/>
    </row>
    <row r="121" spans="1:11" x14ac:dyDescent="0.2">
      <c r="K121" s="30"/>
    </row>
    <row r="122" spans="1:11" x14ac:dyDescent="0.2">
      <c r="K122" s="30"/>
    </row>
    <row r="123" spans="1:11" x14ac:dyDescent="0.2">
      <c r="K123" s="30"/>
    </row>
    <row r="124" spans="1:11" x14ac:dyDescent="0.2">
      <c r="K124" s="30"/>
    </row>
  </sheetData>
  <mergeCells count="4">
    <mergeCell ref="E1:L1"/>
    <mergeCell ref="M1:N1"/>
    <mergeCell ref="A3:K3"/>
    <mergeCell ref="A116:E116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70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O109"/>
  <sheetViews>
    <sheetView view="pageBreakPreview" topLeftCell="A75" zoomScale="60" zoomScaleNormal="100" workbookViewId="0">
      <selection activeCell="I4" sqref="I1:I1048576"/>
    </sheetView>
  </sheetViews>
  <sheetFormatPr defaultRowHeight="12.75" x14ac:dyDescent="0.2"/>
  <cols>
    <col min="1" max="1" width="57.71093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29" hidden="1" customWidth="1"/>
    <col min="8" max="8" width="16.140625" style="128" hidden="1" customWidth="1"/>
    <col min="9" max="9" width="13.28515625" style="128" hidden="1" customWidth="1"/>
    <col min="10" max="10" width="12.42578125" style="128" customWidth="1"/>
    <col min="11" max="11" width="13.42578125" style="128" customWidth="1"/>
    <col min="12" max="12" width="14" style="129" customWidth="1"/>
    <col min="13" max="13" width="9.140625" style="30" hidden="1" customWidth="1"/>
    <col min="14" max="16384" width="9.140625" style="30"/>
  </cols>
  <sheetData>
    <row r="1" spans="1:15" ht="159.75" customHeight="1" x14ac:dyDescent="0.2">
      <c r="A1" s="23"/>
      <c r="B1" s="23"/>
      <c r="E1" s="293" t="s">
        <v>461</v>
      </c>
      <c r="F1" s="293"/>
      <c r="G1" s="293"/>
      <c r="H1" s="293"/>
      <c r="I1" s="293"/>
      <c r="J1" s="293"/>
      <c r="K1" s="293"/>
      <c r="L1" s="293"/>
      <c r="M1" s="293"/>
      <c r="N1" s="312"/>
      <c r="O1" s="312"/>
    </row>
    <row r="2" spans="1:15" ht="16.5" customHeight="1" x14ac:dyDescent="0.2">
      <c r="F2" s="88"/>
      <c r="G2" s="108"/>
      <c r="H2" s="108"/>
      <c r="I2" s="108"/>
      <c r="J2" s="108"/>
      <c r="K2" s="108"/>
      <c r="L2" s="108"/>
    </row>
    <row r="3" spans="1:15" s="32" customFormat="1" ht="84" customHeight="1" x14ac:dyDescent="0.25">
      <c r="A3" s="313" t="s">
        <v>462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5" s="31" customFormat="1" ht="15.75" x14ac:dyDescent="0.25">
      <c r="A4" s="110"/>
      <c r="B4" s="110"/>
      <c r="C4" s="110"/>
      <c r="D4" s="111"/>
      <c r="E4" s="112"/>
      <c r="F4" s="112"/>
      <c r="G4" s="112"/>
      <c r="H4" s="112"/>
      <c r="I4" s="112"/>
      <c r="J4" s="112"/>
      <c r="K4" s="112"/>
      <c r="L4" s="157" t="s">
        <v>285</v>
      </c>
    </row>
    <row r="5" spans="1:15" s="58" customFormat="1" ht="81.75" customHeight="1" x14ac:dyDescent="0.25">
      <c r="A5" s="73" t="s">
        <v>32</v>
      </c>
      <c r="B5" s="81" t="s">
        <v>124</v>
      </c>
      <c r="C5" s="81" t="s">
        <v>125</v>
      </c>
      <c r="D5" s="81" t="s">
        <v>126</v>
      </c>
      <c r="E5" s="81" t="s">
        <v>127</v>
      </c>
      <c r="F5" s="82" t="s">
        <v>322</v>
      </c>
      <c r="G5" s="113" t="s">
        <v>235</v>
      </c>
      <c r="H5" s="113" t="s">
        <v>322</v>
      </c>
      <c r="I5" s="115" t="s">
        <v>480</v>
      </c>
      <c r="J5" s="115" t="s">
        <v>340</v>
      </c>
      <c r="K5" s="115" t="s">
        <v>375</v>
      </c>
      <c r="L5" s="115" t="s">
        <v>434</v>
      </c>
    </row>
    <row r="6" spans="1:15" s="57" customFormat="1" x14ac:dyDescent="0.2">
      <c r="A6" s="114">
        <v>1</v>
      </c>
      <c r="B6" s="81" t="s">
        <v>33</v>
      </c>
      <c r="C6" s="81" t="s">
        <v>34</v>
      </c>
      <c r="D6" s="81" t="s">
        <v>35</v>
      </c>
      <c r="E6" s="81" t="s">
        <v>36</v>
      </c>
      <c r="F6" s="114">
        <v>7</v>
      </c>
      <c r="G6" s="115">
        <v>8</v>
      </c>
      <c r="H6" s="115">
        <v>7</v>
      </c>
      <c r="I6" s="115"/>
      <c r="J6" s="115"/>
      <c r="K6" s="81" t="s">
        <v>294</v>
      </c>
      <c r="L6" s="158">
        <v>8</v>
      </c>
    </row>
    <row r="7" spans="1:15" s="31" customFormat="1" ht="25.5" x14ac:dyDescent="0.2">
      <c r="A7" s="84" t="s">
        <v>421</v>
      </c>
      <c r="B7" s="85"/>
      <c r="C7" s="85"/>
      <c r="D7" s="85"/>
      <c r="E7" s="85"/>
      <c r="F7" s="193" t="e">
        <f>F8+F20+F33</f>
        <v>#REF!</v>
      </c>
      <c r="G7" s="194" t="e">
        <f>G8+G20+G33+G14</f>
        <v>#REF!</v>
      </c>
      <c r="H7" s="194" t="e">
        <f>L7-G7</f>
        <v>#REF!</v>
      </c>
      <c r="I7" s="215">
        <f>I8</f>
        <v>1834.58</v>
      </c>
      <c r="J7" s="194">
        <f>K7-I7</f>
        <v>-56.5</v>
      </c>
      <c r="K7" s="215">
        <f>K8</f>
        <v>1778.08</v>
      </c>
      <c r="L7" s="215"/>
    </row>
    <row r="8" spans="1:15" s="33" customFormat="1" ht="34.5" customHeight="1" x14ac:dyDescent="0.2">
      <c r="A8" s="190" t="s">
        <v>128</v>
      </c>
      <c r="B8" s="191" t="s">
        <v>130</v>
      </c>
      <c r="C8" s="191"/>
      <c r="D8" s="191"/>
      <c r="E8" s="192"/>
      <c r="F8" s="83" t="e">
        <f>#REF!+F9</f>
        <v>#REF!</v>
      </c>
      <c r="G8" s="113">
        <v>660</v>
      </c>
      <c r="H8" s="113">
        <f t="shared" ref="H8:H73" si="0">L8-G8</f>
        <v>1051.5</v>
      </c>
      <c r="I8" s="197">
        <f>I9+I22+I36+I43</f>
        <v>1834.58</v>
      </c>
      <c r="J8" s="113">
        <f>K8-I8</f>
        <v>-56.5</v>
      </c>
      <c r="K8" s="215">
        <f>K9+K22+K36+K43</f>
        <v>1778.08</v>
      </c>
      <c r="L8" s="215">
        <f>L9+L22+L36+L43</f>
        <v>1711.5</v>
      </c>
    </row>
    <row r="9" spans="1:15" s="31" customFormat="1" ht="50.25" customHeight="1" x14ac:dyDescent="0.2">
      <c r="A9" s="190" t="s">
        <v>131</v>
      </c>
      <c r="B9" s="191" t="s">
        <v>130</v>
      </c>
      <c r="C9" s="191" t="s">
        <v>132</v>
      </c>
      <c r="D9" s="191"/>
      <c r="E9" s="192"/>
      <c r="F9" s="83">
        <f>F10</f>
        <v>500</v>
      </c>
      <c r="G9" s="113">
        <f>G10</f>
        <v>0</v>
      </c>
      <c r="H9" s="113">
        <f t="shared" si="0"/>
        <v>410.65999999999997</v>
      </c>
      <c r="I9" s="197">
        <f>I10</f>
        <v>410.65999999999997</v>
      </c>
      <c r="J9" s="113">
        <f t="shared" ref="J9:J73" si="1">K9-I9</f>
        <v>0</v>
      </c>
      <c r="K9" s="197">
        <f t="shared" ref="K9:L12" si="2">K10</f>
        <v>410.65999999999997</v>
      </c>
      <c r="L9" s="197">
        <f t="shared" si="2"/>
        <v>410.65999999999997</v>
      </c>
    </row>
    <row r="10" spans="1:15" s="31" customFormat="1" ht="17.25" customHeight="1" x14ac:dyDescent="0.2">
      <c r="A10" s="251" t="s">
        <v>398</v>
      </c>
      <c r="B10" s="85" t="s">
        <v>130</v>
      </c>
      <c r="C10" s="85" t="s">
        <v>132</v>
      </c>
      <c r="D10" s="85" t="s">
        <v>346</v>
      </c>
      <c r="E10" s="85"/>
      <c r="F10" s="83">
        <f>F12+F13</f>
        <v>500</v>
      </c>
      <c r="G10" s="113"/>
      <c r="H10" s="113">
        <f t="shared" si="0"/>
        <v>410.65999999999997</v>
      </c>
      <c r="I10" s="197">
        <f>I11</f>
        <v>410.65999999999997</v>
      </c>
      <c r="J10" s="113">
        <f t="shared" si="1"/>
        <v>0</v>
      </c>
      <c r="K10" s="197">
        <f t="shared" si="2"/>
        <v>410.65999999999997</v>
      </c>
      <c r="L10" s="197">
        <f t="shared" si="2"/>
        <v>410.65999999999997</v>
      </c>
    </row>
    <row r="11" spans="1:15" s="31" customFormat="1" x14ac:dyDescent="0.2">
      <c r="A11" s="251" t="s">
        <v>399</v>
      </c>
      <c r="B11" s="85" t="s">
        <v>130</v>
      </c>
      <c r="C11" s="85" t="s">
        <v>132</v>
      </c>
      <c r="D11" s="85" t="s">
        <v>387</v>
      </c>
      <c r="E11" s="85"/>
      <c r="F11" s="117"/>
      <c r="G11" s="113"/>
      <c r="H11" s="113">
        <f t="shared" si="0"/>
        <v>410.65999999999997</v>
      </c>
      <c r="I11" s="197">
        <f>I12</f>
        <v>410.65999999999997</v>
      </c>
      <c r="J11" s="113">
        <f t="shared" si="1"/>
        <v>0</v>
      </c>
      <c r="K11" s="197">
        <f t="shared" si="2"/>
        <v>410.65999999999997</v>
      </c>
      <c r="L11" s="197">
        <f t="shared" si="2"/>
        <v>410.65999999999997</v>
      </c>
    </row>
    <row r="12" spans="1:15" s="31" customFormat="1" ht="25.5" x14ac:dyDescent="0.2">
      <c r="A12" s="251" t="s">
        <v>400</v>
      </c>
      <c r="B12" s="85" t="s">
        <v>130</v>
      </c>
      <c r="C12" s="85" t="s">
        <v>132</v>
      </c>
      <c r="D12" s="85" t="s">
        <v>390</v>
      </c>
      <c r="E12" s="85"/>
      <c r="F12" s="117">
        <v>500</v>
      </c>
      <c r="G12" s="113"/>
      <c r="H12" s="113">
        <f t="shared" si="0"/>
        <v>410.65999999999997</v>
      </c>
      <c r="I12" s="197">
        <f>I13</f>
        <v>410.65999999999997</v>
      </c>
      <c r="J12" s="113">
        <f t="shared" si="1"/>
        <v>0</v>
      </c>
      <c r="K12" s="197">
        <f t="shared" si="2"/>
        <v>410.65999999999997</v>
      </c>
      <c r="L12" s="197">
        <f t="shared" si="2"/>
        <v>410.65999999999997</v>
      </c>
      <c r="O12" s="30"/>
    </row>
    <row r="13" spans="1:15" s="31" customFormat="1" ht="25.5" x14ac:dyDescent="0.2">
      <c r="A13" s="84" t="s">
        <v>302</v>
      </c>
      <c r="B13" s="85" t="s">
        <v>130</v>
      </c>
      <c r="C13" s="85" t="s">
        <v>132</v>
      </c>
      <c r="D13" s="85" t="s">
        <v>364</v>
      </c>
      <c r="E13" s="85"/>
      <c r="F13" s="117"/>
      <c r="G13" s="113"/>
      <c r="H13" s="113">
        <f t="shared" si="0"/>
        <v>410.65999999999997</v>
      </c>
      <c r="I13" s="197">
        <f>I20+I21</f>
        <v>410.65999999999997</v>
      </c>
      <c r="J13" s="113">
        <f t="shared" si="1"/>
        <v>0</v>
      </c>
      <c r="K13" s="197">
        <f>K20+K21</f>
        <v>410.65999999999997</v>
      </c>
      <c r="L13" s="197">
        <f>L20+L21</f>
        <v>410.65999999999997</v>
      </c>
      <c r="O13" s="30"/>
    </row>
    <row r="14" spans="1:15" s="59" customFormat="1" ht="38.25" hidden="1" customHeight="1" x14ac:dyDescent="0.25">
      <c r="A14" s="84" t="s">
        <v>236</v>
      </c>
      <c r="B14" s="85" t="s">
        <v>130</v>
      </c>
      <c r="C14" s="85" t="s">
        <v>132</v>
      </c>
      <c r="D14" s="85" t="s">
        <v>364</v>
      </c>
      <c r="E14" s="85" t="s">
        <v>134</v>
      </c>
      <c r="F14" s="83"/>
      <c r="G14" s="113" t="e">
        <f>#REF!</f>
        <v>#REF!</v>
      </c>
      <c r="H14" s="113">
        <f>L1</f>
        <v>0</v>
      </c>
      <c r="I14" s="197">
        <f t="shared" ref="I14:I16" si="3">I15</f>
        <v>0</v>
      </c>
      <c r="J14" s="113">
        <f t="shared" si="1"/>
        <v>0</v>
      </c>
      <c r="K14" s="197">
        <f t="shared" ref="K14:L16" si="4">K15</f>
        <v>0</v>
      </c>
      <c r="L14" s="197">
        <f t="shared" si="4"/>
        <v>0</v>
      </c>
      <c r="M14" s="31"/>
    </row>
    <row r="15" spans="1:15" s="59" customFormat="1" ht="42.75" hidden="1" customHeight="1" x14ac:dyDescent="0.25">
      <c r="A15" s="84" t="s">
        <v>237</v>
      </c>
      <c r="B15" s="85" t="s">
        <v>130</v>
      </c>
      <c r="C15" s="85" t="s">
        <v>132</v>
      </c>
      <c r="D15" s="85" t="s">
        <v>364</v>
      </c>
      <c r="E15" s="85" t="s">
        <v>232</v>
      </c>
      <c r="F15" s="83"/>
      <c r="G15" s="113"/>
      <c r="H15" s="113"/>
      <c r="I15" s="197">
        <f t="shared" si="3"/>
        <v>0</v>
      </c>
      <c r="J15" s="113">
        <f t="shared" si="1"/>
        <v>0</v>
      </c>
      <c r="K15" s="197">
        <f t="shared" si="4"/>
        <v>0</v>
      </c>
      <c r="L15" s="197">
        <f t="shared" si="4"/>
        <v>0</v>
      </c>
      <c r="M15" s="31"/>
    </row>
    <row r="16" spans="1:15" s="59" customFormat="1" ht="30" hidden="1" customHeight="1" x14ac:dyDescent="0.25">
      <c r="A16" s="118" t="s">
        <v>28</v>
      </c>
      <c r="B16" s="119"/>
      <c r="C16" s="119"/>
      <c r="D16" s="119"/>
      <c r="E16" s="119"/>
      <c r="F16" s="83"/>
      <c r="G16" s="113"/>
      <c r="H16" s="113"/>
      <c r="I16" s="197">
        <f t="shared" si="3"/>
        <v>0</v>
      </c>
      <c r="J16" s="113">
        <f t="shared" si="1"/>
        <v>0</v>
      </c>
      <c r="K16" s="197">
        <f t="shared" si="4"/>
        <v>0</v>
      </c>
      <c r="L16" s="197">
        <f t="shared" si="4"/>
        <v>0</v>
      </c>
      <c r="M16" s="31"/>
    </row>
    <row r="17" spans="1:13" s="59" customFormat="1" ht="40.5" hidden="1" customHeight="1" x14ac:dyDescent="0.25">
      <c r="A17" s="118" t="s">
        <v>303</v>
      </c>
      <c r="B17" s="121" t="s">
        <v>130</v>
      </c>
      <c r="C17" s="121"/>
      <c r="D17" s="122"/>
      <c r="E17" s="86"/>
      <c r="F17" s="83"/>
      <c r="G17" s="113"/>
      <c r="H17" s="113"/>
      <c r="I17" s="197">
        <f>I18+I19</f>
        <v>0</v>
      </c>
      <c r="J17" s="113">
        <f t="shared" si="1"/>
        <v>0</v>
      </c>
      <c r="K17" s="197">
        <f>K18+K19</f>
        <v>0</v>
      </c>
      <c r="L17" s="197">
        <f>L18+L19</f>
        <v>0</v>
      </c>
      <c r="M17" s="31"/>
    </row>
    <row r="18" spans="1:13" s="59" customFormat="1" ht="40.5" hidden="1" customHeight="1" x14ac:dyDescent="0.25">
      <c r="A18" s="120" t="s">
        <v>136</v>
      </c>
      <c r="B18" s="121" t="s">
        <v>130</v>
      </c>
      <c r="C18" s="121" t="s">
        <v>135</v>
      </c>
      <c r="D18" s="122" t="s">
        <v>401</v>
      </c>
      <c r="E18" s="86"/>
      <c r="F18" s="83"/>
      <c r="G18" s="113"/>
      <c r="H18" s="113"/>
      <c r="I18" s="197"/>
      <c r="J18" s="113">
        <f t="shared" si="1"/>
        <v>0</v>
      </c>
      <c r="K18" s="197"/>
      <c r="L18" s="197"/>
      <c r="M18" s="31"/>
    </row>
    <row r="19" spans="1:13" s="59" customFormat="1" ht="40.5" hidden="1" customHeight="1" x14ac:dyDescent="0.25">
      <c r="A19" s="120" t="s">
        <v>304</v>
      </c>
      <c r="B19" s="121" t="s">
        <v>130</v>
      </c>
      <c r="C19" s="121" t="s">
        <v>135</v>
      </c>
      <c r="D19" s="122" t="s">
        <v>397</v>
      </c>
      <c r="E19" s="86"/>
      <c r="F19" s="83"/>
      <c r="G19" s="113"/>
      <c r="H19" s="113"/>
      <c r="I19" s="197"/>
      <c r="J19" s="113">
        <f t="shared" si="1"/>
        <v>0</v>
      </c>
      <c r="K19" s="197"/>
      <c r="L19" s="197"/>
      <c r="M19" s="31"/>
    </row>
    <row r="20" spans="1:13" s="59" customFormat="1" ht="54" customHeight="1" x14ac:dyDescent="0.25">
      <c r="A20" s="120" t="s">
        <v>236</v>
      </c>
      <c r="B20" s="121" t="s">
        <v>130</v>
      </c>
      <c r="C20" s="121" t="s">
        <v>132</v>
      </c>
      <c r="D20" s="122" t="s">
        <v>364</v>
      </c>
      <c r="E20" s="86" t="s">
        <v>134</v>
      </c>
      <c r="F20" s="83" t="e">
        <f>#REF!+#REF!</f>
        <v>#REF!</v>
      </c>
      <c r="G20" s="113" t="e">
        <f>#REF!</f>
        <v>#REF!</v>
      </c>
      <c r="H20" s="113" t="e">
        <f t="shared" si="0"/>
        <v>#REF!</v>
      </c>
      <c r="I20" s="197">
        <v>322.63</v>
      </c>
      <c r="J20" s="113">
        <f t="shared" si="1"/>
        <v>0</v>
      </c>
      <c r="K20" s="197">
        <f>'Приложение 9'!L20</f>
        <v>322.63</v>
      </c>
      <c r="L20" s="197">
        <f>'Приложение 9'!M20</f>
        <v>322.63</v>
      </c>
    </row>
    <row r="21" spans="1:13" ht="35.25" customHeight="1" x14ac:dyDescent="0.2">
      <c r="A21" s="120" t="s">
        <v>284</v>
      </c>
      <c r="B21" s="121" t="s">
        <v>130</v>
      </c>
      <c r="C21" s="121" t="s">
        <v>132</v>
      </c>
      <c r="D21" s="122" t="s">
        <v>364</v>
      </c>
      <c r="E21" s="86" t="s">
        <v>232</v>
      </c>
      <c r="F21" s="117"/>
      <c r="G21" s="113"/>
      <c r="H21" s="113">
        <f t="shared" si="0"/>
        <v>88.03</v>
      </c>
      <c r="I21" s="197">
        <v>88.03</v>
      </c>
      <c r="J21" s="113">
        <f t="shared" si="1"/>
        <v>0</v>
      </c>
      <c r="K21" s="197">
        <f>'Приложение 9'!L21</f>
        <v>88.03</v>
      </c>
      <c r="L21" s="197">
        <f>'Приложение 9'!M21</f>
        <v>88.03</v>
      </c>
    </row>
    <row r="22" spans="1:13" ht="38.25" x14ac:dyDescent="0.2">
      <c r="A22" s="87" t="s">
        <v>27</v>
      </c>
      <c r="B22" s="250" t="s">
        <v>130</v>
      </c>
      <c r="C22" s="250" t="s">
        <v>138</v>
      </c>
      <c r="D22" s="250"/>
      <c r="E22" s="250"/>
      <c r="F22" s="117"/>
      <c r="G22" s="113"/>
      <c r="H22" s="113">
        <f t="shared" si="0"/>
        <v>881.86</v>
      </c>
      <c r="I22" s="197">
        <f>I23</f>
        <v>833.86</v>
      </c>
      <c r="J22" s="113">
        <f t="shared" si="1"/>
        <v>114.58000000000004</v>
      </c>
      <c r="K22" s="197">
        <f t="shared" ref="K22:L25" si="5">K23</f>
        <v>948.44</v>
      </c>
      <c r="L22" s="197">
        <f t="shared" si="5"/>
        <v>881.86</v>
      </c>
    </row>
    <row r="23" spans="1:13" ht="25.5" x14ac:dyDescent="0.2">
      <c r="A23" s="252" t="s">
        <v>403</v>
      </c>
      <c r="B23" s="85" t="s">
        <v>130</v>
      </c>
      <c r="C23" s="85" t="s">
        <v>138</v>
      </c>
      <c r="D23" s="85" t="s">
        <v>402</v>
      </c>
      <c r="E23" s="85"/>
      <c r="F23" s="117"/>
      <c r="G23" s="113"/>
      <c r="H23" s="113">
        <f t="shared" si="0"/>
        <v>881.86</v>
      </c>
      <c r="I23" s="197">
        <f>I24</f>
        <v>833.86</v>
      </c>
      <c r="J23" s="113">
        <f t="shared" si="1"/>
        <v>114.58000000000004</v>
      </c>
      <c r="K23" s="197">
        <f t="shared" si="5"/>
        <v>948.44</v>
      </c>
      <c r="L23" s="197">
        <f t="shared" si="5"/>
        <v>881.86</v>
      </c>
    </row>
    <row r="24" spans="1:13" ht="25.5" x14ac:dyDescent="0.2">
      <c r="A24" s="116" t="s">
        <v>238</v>
      </c>
      <c r="B24" s="85" t="s">
        <v>130</v>
      </c>
      <c r="C24" s="85" t="s">
        <v>138</v>
      </c>
      <c r="D24" s="85" t="s">
        <v>388</v>
      </c>
      <c r="E24" s="85"/>
      <c r="F24" s="117"/>
      <c r="G24" s="113"/>
      <c r="H24" s="113">
        <f t="shared" si="0"/>
        <v>881.86</v>
      </c>
      <c r="I24" s="197">
        <f>I25</f>
        <v>833.86</v>
      </c>
      <c r="J24" s="113">
        <f t="shared" si="1"/>
        <v>114.58000000000004</v>
      </c>
      <c r="K24" s="197">
        <f t="shared" si="5"/>
        <v>948.44</v>
      </c>
      <c r="L24" s="197">
        <f t="shared" si="5"/>
        <v>881.86</v>
      </c>
    </row>
    <row r="25" spans="1:13" ht="51" x14ac:dyDescent="0.2">
      <c r="A25" s="84" t="s">
        <v>305</v>
      </c>
      <c r="B25" s="85" t="s">
        <v>130</v>
      </c>
      <c r="C25" s="85" t="s">
        <v>138</v>
      </c>
      <c r="D25" s="85" t="s">
        <v>369</v>
      </c>
      <c r="E25" s="85"/>
      <c r="F25" s="117"/>
      <c r="G25" s="113"/>
      <c r="H25" s="113">
        <f t="shared" si="0"/>
        <v>881.86</v>
      </c>
      <c r="I25" s="197">
        <f>I26</f>
        <v>833.86</v>
      </c>
      <c r="J25" s="113">
        <f t="shared" si="1"/>
        <v>114.58000000000004</v>
      </c>
      <c r="K25" s="197">
        <f t="shared" si="5"/>
        <v>948.44</v>
      </c>
      <c r="L25" s="197">
        <f t="shared" si="5"/>
        <v>881.86</v>
      </c>
    </row>
    <row r="26" spans="1:13" ht="25.5" x14ac:dyDescent="0.2">
      <c r="A26" s="124" t="s">
        <v>306</v>
      </c>
      <c r="B26" s="85" t="s">
        <v>130</v>
      </c>
      <c r="C26" s="85" t="s">
        <v>138</v>
      </c>
      <c r="D26" s="85" t="s">
        <v>366</v>
      </c>
      <c r="E26" s="85"/>
      <c r="F26" s="117"/>
      <c r="G26" s="113"/>
      <c r="H26" s="113">
        <f t="shared" si="0"/>
        <v>881.86</v>
      </c>
      <c r="I26" s="197">
        <f>I27+I28</f>
        <v>833.86</v>
      </c>
      <c r="J26" s="113">
        <f t="shared" si="1"/>
        <v>114.58000000000004</v>
      </c>
      <c r="K26" s="197">
        <f>K27+K28</f>
        <v>948.44</v>
      </c>
      <c r="L26" s="197">
        <f>L27+L28</f>
        <v>881.86</v>
      </c>
    </row>
    <row r="27" spans="1:13" x14ac:dyDescent="0.2">
      <c r="A27" s="124" t="s">
        <v>236</v>
      </c>
      <c r="B27" s="85" t="s">
        <v>130</v>
      </c>
      <c r="C27" s="85" t="s">
        <v>138</v>
      </c>
      <c r="D27" s="85" t="s">
        <v>366</v>
      </c>
      <c r="E27" s="125" t="s">
        <v>134</v>
      </c>
      <c r="F27" s="117"/>
      <c r="G27" s="113"/>
      <c r="H27" s="113">
        <f t="shared" si="0"/>
        <v>711.13</v>
      </c>
      <c r="I27" s="197">
        <v>727.39</v>
      </c>
      <c r="J27" s="113">
        <f t="shared" si="1"/>
        <v>48.710000000000036</v>
      </c>
      <c r="K27" s="197">
        <f>'Приложение 9'!L27</f>
        <v>776.1</v>
      </c>
      <c r="L27" s="197">
        <f>'Приложение 9'!M27</f>
        <v>711.13</v>
      </c>
    </row>
    <row r="28" spans="1:13" ht="38.25" x14ac:dyDescent="0.2">
      <c r="A28" s="124" t="s">
        <v>239</v>
      </c>
      <c r="B28" s="85" t="s">
        <v>130</v>
      </c>
      <c r="C28" s="85" t="s">
        <v>138</v>
      </c>
      <c r="D28" s="85" t="s">
        <v>366</v>
      </c>
      <c r="E28" s="125" t="s">
        <v>232</v>
      </c>
      <c r="F28" s="117"/>
      <c r="G28" s="113"/>
      <c r="H28" s="113">
        <f t="shared" si="0"/>
        <v>170.73</v>
      </c>
      <c r="I28" s="197">
        <v>106.47</v>
      </c>
      <c r="J28" s="113">
        <f t="shared" si="1"/>
        <v>65.87</v>
      </c>
      <c r="K28" s="197">
        <f>'Приложение 9'!L28</f>
        <v>172.34</v>
      </c>
      <c r="L28" s="197">
        <f>'Приложение 9'!M28</f>
        <v>170.73</v>
      </c>
    </row>
    <row r="29" spans="1:13" ht="25.5" hidden="1" x14ac:dyDescent="0.2">
      <c r="A29" s="124" t="s">
        <v>307</v>
      </c>
      <c r="B29" s="85" t="s">
        <v>130</v>
      </c>
      <c r="C29" s="85" t="s">
        <v>138</v>
      </c>
      <c r="D29" s="85" t="s">
        <v>366</v>
      </c>
      <c r="E29" s="85"/>
      <c r="F29" s="117"/>
      <c r="G29" s="113"/>
      <c r="H29" s="113">
        <f t="shared" si="0"/>
        <v>0</v>
      </c>
      <c r="I29" s="197"/>
      <c r="J29" s="113">
        <f t="shared" si="1"/>
        <v>0</v>
      </c>
      <c r="K29" s="197">
        <v>0</v>
      </c>
      <c r="L29" s="197">
        <v>0</v>
      </c>
    </row>
    <row r="30" spans="1:13" ht="25.5" hidden="1" x14ac:dyDescent="0.2">
      <c r="A30" s="124" t="s">
        <v>240</v>
      </c>
      <c r="B30" s="85" t="s">
        <v>130</v>
      </c>
      <c r="C30" s="85" t="s">
        <v>138</v>
      </c>
      <c r="D30" s="85" t="s">
        <v>366</v>
      </c>
      <c r="E30" s="219" t="s">
        <v>137</v>
      </c>
      <c r="F30" s="117"/>
      <c r="G30" s="113"/>
      <c r="H30" s="113">
        <f t="shared" si="0"/>
        <v>0</v>
      </c>
      <c r="I30" s="197"/>
      <c r="J30" s="113">
        <f t="shared" si="1"/>
        <v>0</v>
      </c>
      <c r="K30" s="197">
        <v>0</v>
      </c>
      <c r="L30" s="197">
        <v>0</v>
      </c>
    </row>
    <row r="31" spans="1:13" ht="25.5" hidden="1" x14ac:dyDescent="0.2">
      <c r="A31" s="124" t="s">
        <v>146</v>
      </c>
      <c r="B31" s="85" t="s">
        <v>130</v>
      </c>
      <c r="C31" s="85" t="s">
        <v>138</v>
      </c>
      <c r="D31" s="85" t="s">
        <v>366</v>
      </c>
      <c r="E31" s="219">
        <v>244</v>
      </c>
      <c r="F31" s="117"/>
      <c r="G31" s="113"/>
      <c r="H31" s="113">
        <f t="shared" si="0"/>
        <v>0</v>
      </c>
      <c r="I31" s="197"/>
      <c r="J31" s="113">
        <f t="shared" si="1"/>
        <v>0</v>
      </c>
      <c r="K31" s="197"/>
      <c r="L31" s="197">
        <v>0</v>
      </c>
    </row>
    <row r="32" spans="1:13" ht="76.5" hidden="1" x14ac:dyDescent="0.2">
      <c r="A32" s="124" t="s">
        <v>241</v>
      </c>
      <c r="B32" s="85" t="s">
        <v>130</v>
      </c>
      <c r="C32" s="85" t="s">
        <v>138</v>
      </c>
      <c r="D32" s="85" t="s">
        <v>366</v>
      </c>
      <c r="E32" s="125" t="s">
        <v>242</v>
      </c>
      <c r="F32" s="117"/>
      <c r="G32" s="113"/>
      <c r="H32" s="113">
        <f t="shared" si="0"/>
        <v>0</v>
      </c>
      <c r="I32" s="197"/>
      <c r="J32" s="113">
        <f t="shared" si="1"/>
        <v>0</v>
      </c>
      <c r="K32" s="197">
        <v>0</v>
      </c>
      <c r="L32" s="197">
        <v>0</v>
      </c>
    </row>
    <row r="33" spans="1:13" hidden="1" x14ac:dyDescent="0.2">
      <c r="A33" s="124" t="s">
        <v>141</v>
      </c>
      <c r="B33" s="85" t="s">
        <v>130</v>
      </c>
      <c r="C33" s="85" t="s">
        <v>138</v>
      </c>
      <c r="D33" s="85" t="s">
        <v>366</v>
      </c>
      <c r="E33" s="125" t="s">
        <v>142</v>
      </c>
      <c r="F33" s="83" t="e">
        <f>#REF!</f>
        <v>#REF!</v>
      </c>
      <c r="G33" s="113"/>
      <c r="H33" s="113">
        <f t="shared" si="0"/>
        <v>0</v>
      </c>
      <c r="I33" s="197">
        <v>0</v>
      </c>
      <c r="J33" s="113">
        <f t="shared" si="1"/>
        <v>0</v>
      </c>
      <c r="K33" s="197">
        <v>0</v>
      </c>
      <c r="L33" s="197">
        <v>0</v>
      </c>
    </row>
    <row r="34" spans="1:13" hidden="1" x14ac:dyDescent="0.2">
      <c r="A34" s="124" t="s">
        <v>243</v>
      </c>
      <c r="B34" s="85" t="s">
        <v>130</v>
      </c>
      <c r="C34" s="85" t="s">
        <v>138</v>
      </c>
      <c r="D34" s="85" t="s">
        <v>366</v>
      </c>
      <c r="E34" s="125" t="s">
        <v>143</v>
      </c>
      <c r="F34" s="83"/>
      <c r="G34" s="113"/>
      <c r="H34" s="113">
        <f t="shared" si="0"/>
        <v>0</v>
      </c>
      <c r="I34" s="197">
        <v>0</v>
      </c>
      <c r="J34" s="113">
        <f t="shared" si="1"/>
        <v>0</v>
      </c>
      <c r="K34" s="197">
        <v>0</v>
      </c>
      <c r="L34" s="197">
        <v>0</v>
      </c>
    </row>
    <row r="35" spans="1:13" x14ac:dyDescent="0.2">
      <c r="A35" s="124" t="s">
        <v>351</v>
      </c>
      <c r="B35" s="85" t="s">
        <v>130</v>
      </c>
      <c r="C35" s="85" t="s">
        <v>138</v>
      </c>
      <c r="D35" s="85" t="s">
        <v>366</v>
      </c>
      <c r="E35" s="125" t="s">
        <v>350</v>
      </c>
      <c r="F35" s="83"/>
      <c r="G35" s="113"/>
      <c r="H35" s="113">
        <f t="shared" si="0"/>
        <v>0</v>
      </c>
      <c r="I35" s="197"/>
      <c r="J35" s="113">
        <f t="shared" si="1"/>
        <v>0</v>
      </c>
      <c r="K35" s="197">
        <v>0</v>
      </c>
      <c r="L35" s="197">
        <v>0</v>
      </c>
    </row>
    <row r="36" spans="1:13" x14ac:dyDescent="0.2">
      <c r="A36" s="242" t="s">
        <v>26</v>
      </c>
      <c r="B36" s="250" t="s">
        <v>130</v>
      </c>
      <c r="C36" s="250" t="s">
        <v>144</v>
      </c>
      <c r="D36" s="250"/>
      <c r="E36" s="250"/>
      <c r="F36" s="83" t="e">
        <f>F37</f>
        <v>#REF!</v>
      </c>
      <c r="G36" s="113" t="e">
        <f>G37</f>
        <v>#REF!</v>
      </c>
      <c r="H36" s="113" t="e">
        <f t="shared" si="0"/>
        <v>#REF!</v>
      </c>
      <c r="I36" s="197">
        <f t="shared" ref="I36:I41" si="6">I37</f>
        <v>10</v>
      </c>
      <c r="J36" s="113"/>
      <c r="K36" s="197">
        <f t="shared" ref="K36:L41" si="7">K37</f>
        <v>10</v>
      </c>
      <c r="L36" s="197">
        <f t="shared" si="7"/>
        <v>10</v>
      </c>
    </row>
    <row r="37" spans="1:13" ht="25.5" x14ac:dyDescent="0.2">
      <c r="A37" s="252" t="s">
        <v>403</v>
      </c>
      <c r="B37" s="253" t="s">
        <v>130</v>
      </c>
      <c r="C37" s="253" t="s">
        <v>144</v>
      </c>
      <c r="D37" s="253" t="s">
        <v>402</v>
      </c>
      <c r="E37" s="85"/>
      <c r="F37" s="83" t="e">
        <f>#REF!+#REF!</f>
        <v>#REF!</v>
      </c>
      <c r="G37" s="113" t="e">
        <f>#REF!</f>
        <v>#REF!</v>
      </c>
      <c r="H37" s="113" t="e">
        <f t="shared" si="0"/>
        <v>#REF!</v>
      </c>
      <c r="I37" s="197">
        <f t="shared" si="6"/>
        <v>10</v>
      </c>
      <c r="J37" s="113">
        <f t="shared" si="1"/>
        <v>0</v>
      </c>
      <c r="K37" s="197">
        <f t="shared" si="7"/>
        <v>10</v>
      </c>
      <c r="L37" s="197">
        <f t="shared" si="7"/>
        <v>10</v>
      </c>
    </row>
    <row r="38" spans="1:13" x14ac:dyDescent="0.2">
      <c r="A38" s="252" t="s">
        <v>404</v>
      </c>
      <c r="B38" s="253" t="s">
        <v>130</v>
      </c>
      <c r="C38" s="253" t="s">
        <v>144</v>
      </c>
      <c r="D38" s="253" t="s">
        <v>405</v>
      </c>
      <c r="E38" s="85"/>
      <c r="F38" s="117"/>
      <c r="G38" s="113"/>
      <c r="H38" s="113">
        <f t="shared" si="0"/>
        <v>10</v>
      </c>
      <c r="I38" s="197">
        <f t="shared" si="6"/>
        <v>10</v>
      </c>
      <c r="J38" s="113">
        <f t="shared" si="1"/>
        <v>0</v>
      </c>
      <c r="K38" s="197">
        <f t="shared" si="7"/>
        <v>10</v>
      </c>
      <c r="L38" s="197">
        <f t="shared" si="7"/>
        <v>10</v>
      </c>
    </row>
    <row r="39" spans="1:13" ht="25.5" x14ac:dyDescent="0.2">
      <c r="A39" s="254" t="s">
        <v>406</v>
      </c>
      <c r="B39" s="255" t="s">
        <v>130</v>
      </c>
      <c r="C39" s="255" t="s">
        <v>144</v>
      </c>
      <c r="D39" s="253" t="s">
        <v>389</v>
      </c>
      <c r="E39" s="85"/>
      <c r="F39" s="117"/>
      <c r="G39" s="113">
        <v>0</v>
      </c>
      <c r="H39" s="113">
        <f t="shared" si="0"/>
        <v>10</v>
      </c>
      <c r="I39" s="197">
        <f t="shared" si="6"/>
        <v>10</v>
      </c>
      <c r="J39" s="113">
        <f t="shared" si="1"/>
        <v>0</v>
      </c>
      <c r="K39" s="197">
        <f t="shared" si="7"/>
        <v>10</v>
      </c>
      <c r="L39" s="197">
        <f t="shared" si="7"/>
        <v>10</v>
      </c>
    </row>
    <row r="40" spans="1:13" x14ac:dyDescent="0.2">
      <c r="A40" s="254" t="s">
        <v>407</v>
      </c>
      <c r="B40" s="255" t="s">
        <v>130</v>
      </c>
      <c r="C40" s="255" t="s">
        <v>144</v>
      </c>
      <c r="D40" s="253" t="s">
        <v>391</v>
      </c>
      <c r="E40" s="85"/>
      <c r="F40" s="117"/>
      <c r="G40" s="113">
        <v>0</v>
      </c>
      <c r="H40" s="113">
        <f t="shared" si="0"/>
        <v>10</v>
      </c>
      <c r="I40" s="197">
        <f t="shared" si="6"/>
        <v>10</v>
      </c>
      <c r="J40" s="113">
        <f t="shared" si="1"/>
        <v>0</v>
      </c>
      <c r="K40" s="197">
        <f t="shared" si="7"/>
        <v>10</v>
      </c>
      <c r="L40" s="197">
        <f t="shared" si="7"/>
        <v>10</v>
      </c>
    </row>
    <row r="41" spans="1:13" ht="25.5" x14ac:dyDescent="0.2">
      <c r="A41" s="116" t="s">
        <v>259</v>
      </c>
      <c r="B41" s="85" t="s">
        <v>130</v>
      </c>
      <c r="C41" s="85" t="s">
        <v>144</v>
      </c>
      <c r="D41" s="85" t="s">
        <v>367</v>
      </c>
      <c r="E41" s="85"/>
      <c r="F41" s="117"/>
      <c r="G41" s="113">
        <v>0</v>
      </c>
      <c r="H41" s="113">
        <f t="shared" si="0"/>
        <v>10</v>
      </c>
      <c r="I41" s="197">
        <f t="shared" si="6"/>
        <v>10</v>
      </c>
      <c r="J41" s="113">
        <f t="shared" si="1"/>
        <v>0</v>
      </c>
      <c r="K41" s="197">
        <f t="shared" si="7"/>
        <v>10</v>
      </c>
      <c r="L41" s="197">
        <f t="shared" si="7"/>
        <v>10</v>
      </c>
    </row>
    <row r="42" spans="1:13" hidden="1" x14ac:dyDescent="0.2">
      <c r="A42" s="116" t="s">
        <v>264</v>
      </c>
      <c r="B42" s="85" t="s">
        <v>130</v>
      </c>
      <c r="C42" s="85" t="s">
        <v>144</v>
      </c>
      <c r="D42" s="85" t="s">
        <v>367</v>
      </c>
      <c r="E42" s="85" t="s">
        <v>265</v>
      </c>
      <c r="F42" s="117"/>
      <c r="G42" s="113"/>
      <c r="H42" s="113">
        <f t="shared" si="0"/>
        <v>10</v>
      </c>
      <c r="I42" s="197">
        <v>10</v>
      </c>
      <c r="J42" s="113"/>
      <c r="K42" s="197">
        <v>10</v>
      </c>
      <c r="L42" s="197">
        <v>10</v>
      </c>
    </row>
    <row r="43" spans="1:13" x14ac:dyDescent="0.2">
      <c r="A43" s="243" t="s">
        <v>260</v>
      </c>
      <c r="B43" s="250" t="s">
        <v>130</v>
      </c>
      <c r="C43" s="250"/>
      <c r="D43" s="250"/>
      <c r="E43" s="191"/>
      <c r="F43" s="83" t="e">
        <f>#REF!+#REF!</f>
        <v>#REF!</v>
      </c>
      <c r="G43" s="113" t="e">
        <f>#REF!</f>
        <v>#REF!</v>
      </c>
      <c r="H43" s="113" t="e">
        <f t="shared" si="0"/>
        <v>#REF!</v>
      </c>
      <c r="I43" s="197">
        <f>I44</f>
        <v>580.05999999999995</v>
      </c>
      <c r="J43" s="113">
        <f t="shared" si="1"/>
        <v>-171.07999999999998</v>
      </c>
      <c r="K43" s="197">
        <f t="shared" ref="K43:L46" si="8">K44</f>
        <v>408.97999999999996</v>
      </c>
      <c r="L43" s="197">
        <f t="shared" si="8"/>
        <v>408.97999999999996</v>
      </c>
    </row>
    <row r="44" spans="1:13" x14ac:dyDescent="0.2">
      <c r="A44" s="243" t="s">
        <v>260</v>
      </c>
      <c r="B44" s="250" t="s">
        <v>130</v>
      </c>
      <c r="C44" s="250" t="s">
        <v>261</v>
      </c>
      <c r="D44" s="250"/>
      <c r="E44" s="191"/>
      <c r="F44" s="117"/>
      <c r="G44" s="113"/>
      <c r="H44" s="113">
        <f t="shared" si="0"/>
        <v>408.97999999999996</v>
      </c>
      <c r="I44" s="197">
        <f>I45</f>
        <v>580.05999999999995</v>
      </c>
      <c r="J44" s="113">
        <f t="shared" si="1"/>
        <v>-171.07999999999998</v>
      </c>
      <c r="K44" s="197">
        <f t="shared" si="8"/>
        <v>408.97999999999996</v>
      </c>
      <c r="L44" s="197">
        <f t="shared" si="8"/>
        <v>408.97999999999996</v>
      </c>
    </row>
    <row r="45" spans="1:13" ht="25.5" x14ac:dyDescent="0.2">
      <c r="A45" s="252" t="s">
        <v>403</v>
      </c>
      <c r="B45" s="253" t="s">
        <v>130</v>
      </c>
      <c r="C45" s="253" t="s">
        <v>261</v>
      </c>
      <c r="D45" s="253" t="s">
        <v>402</v>
      </c>
      <c r="E45" s="81"/>
      <c r="F45" s="117"/>
      <c r="G45" s="113"/>
      <c r="H45" s="113">
        <f t="shared" si="0"/>
        <v>408.97999999999996</v>
      </c>
      <c r="I45" s="197">
        <f>I46+I51</f>
        <v>580.05999999999995</v>
      </c>
      <c r="J45" s="113">
        <f t="shared" si="1"/>
        <v>-171.07999999999998</v>
      </c>
      <c r="K45" s="197">
        <f t="shared" si="8"/>
        <v>408.97999999999996</v>
      </c>
      <c r="L45" s="197">
        <f t="shared" si="8"/>
        <v>408.97999999999996</v>
      </c>
      <c r="M45" s="30" t="s">
        <v>245</v>
      </c>
    </row>
    <row r="46" spans="1:13" ht="25.5" x14ac:dyDescent="0.2">
      <c r="A46" s="258" t="s">
        <v>410</v>
      </c>
      <c r="B46" s="253" t="s">
        <v>130</v>
      </c>
      <c r="C46" s="253" t="s">
        <v>261</v>
      </c>
      <c r="D46" s="253" t="s">
        <v>388</v>
      </c>
      <c r="E46" s="81"/>
      <c r="F46" s="83" t="e">
        <f>F47</f>
        <v>#REF!</v>
      </c>
      <c r="G46" s="113" t="e">
        <f>G47</f>
        <v>#REF!</v>
      </c>
      <c r="H46" s="113" t="e">
        <f t="shared" si="0"/>
        <v>#REF!</v>
      </c>
      <c r="I46" s="197">
        <f>I47</f>
        <v>568.05999999999995</v>
      </c>
      <c r="J46" s="113">
        <f t="shared" si="1"/>
        <v>-159.07999999999998</v>
      </c>
      <c r="K46" s="197">
        <f t="shared" si="8"/>
        <v>408.97999999999996</v>
      </c>
      <c r="L46" s="197">
        <f t="shared" si="8"/>
        <v>408.97999999999996</v>
      </c>
      <c r="M46" s="30" t="s">
        <v>245</v>
      </c>
    </row>
    <row r="47" spans="1:13" ht="25.5" x14ac:dyDescent="0.2">
      <c r="A47" s="251" t="s">
        <v>411</v>
      </c>
      <c r="B47" s="253" t="s">
        <v>130</v>
      </c>
      <c r="C47" s="253" t="s">
        <v>261</v>
      </c>
      <c r="D47" s="253" t="s">
        <v>369</v>
      </c>
      <c r="E47" s="81"/>
      <c r="F47" s="83" t="e">
        <f>#REF!+#REF!</f>
        <v>#REF!</v>
      </c>
      <c r="G47" s="113" t="e">
        <f>#REF!</f>
        <v>#REF!</v>
      </c>
      <c r="H47" s="113" t="e">
        <f t="shared" si="0"/>
        <v>#REF!</v>
      </c>
      <c r="I47" s="197">
        <f>I48</f>
        <v>568.05999999999995</v>
      </c>
      <c r="J47" s="113">
        <f t="shared" si="1"/>
        <v>-159.07999999999998</v>
      </c>
      <c r="K47" s="197">
        <f>K48</f>
        <v>408.97999999999996</v>
      </c>
      <c r="L47" s="197">
        <f>L48</f>
        <v>408.97999999999996</v>
      </c>
      <c r="M47" s="30" t="s">
        <v>245</v>
      </c>
    </row>
    <row r="48" spans="1:13" ht="25.5" x14ac:dyDescent="0.2">
      <c r="A48" s="251" t="s">
        <v>409</v>
      </c>
      <c r="B48" s="253" t="s">
        <v>130</v>
      </c>
      <c r="C48" s="253" t="s">
        <v>261</v>
      </c>
      <c r="D48" s="253" t="s">
        <v>366</v>
      </c>
      <c r="E48" s="81"/>
      <c r="F48" s="117"/>
      <c r="G48" s="113"/>
      <c r="H48" s="113">
        <f t="shared" si="0"/>
        <v>408.97999999999996</v>
      </c>
      <c r="I48" s="197">
        <f>I49+I50</f>
        <v>568.05999999999995</v>
      </c>
      <c r="J48" s="113">
        <f t="shared" si="1"/>
        <v>-159.07999999999998</v>
      </c>
      <c r="K48" s="197">
        <f>K49+K50+K51</f>
        <v>408.97999999999996</v>
      </c>
      <c r="L48" s="197">
        <f>L49+L50+L51</f>
        <v>408.97999999999996</v>
      </c>
    </row>
    <row r="49" spans="1:12" x14ac:dyDescent="0.2">
      <c r="A49" s="124" t="s">
        <v>233</v>
      </c>
      <c r="B49" s="85" t="s">
        <v>130</v>
      </c>
      <c r="C49" s="85" t="s">
        <v>261</v>
      </c>
      <c r="D49" s="85" t="s">
        <v>366</v>
      </c>
      <c r="E49" s="81" t="s">
        <v>145</v>
      </c>
      <c r="F49" s="117"/>
      <c r="G49" s="113"/>
      <c r="H49" s="113">
        <f t="shared" si="0"/>
        <v>303.44</v>
      </c>
      <c r="I49" s="197">
        <v>398.61</v>
      </c>
      <c r="J49" s="113">
        <f t="shared" si="1"/>
        <v>-95.170000000000016</v>
      </c>
      <c r="K49" s="197">
        <f>'Приложение 9'!L49</f>
        <v>303.44</v>
      </c>
      <c r="L49" s="197">
        <f>'Приложение 9'!M49</f>
        <v>303.44</v>
      </c>
    </row>
    <row r="50" spans="1:12" ht="38.25" x14ac:dyDescent="0.2">
      <c r="A50" s="124" t="s">
        <v>249</v>
      </c>
      <c r="B50" s="85" t="s">
        <v>130</v>
      </c>
      <c r="C50" s="85" t="s">
        <v>261</v>
      </c>
      <c r="D50" s="85" t="s">
        <v>366</v>
      </c>
      <c r="E50" s="81" t="s">
        <v>234</v>
      </c>
      <c r="F50" s="117"/>
      <c r="G50" s="113"/>
      <c r="H50" s="113">
        <f t="shared" si="0"/>
        <v>91.64</v>
      </c>
      <c r="I50" s="197">
        <v>169.45</v>
      </c>
      <c r="J50" s="113">
        <f t="shared" si="1"/>
        <v>-77.809999999999988</v>
      </c>
      <c r="K50" s="197">
        <f>'Приложение 9'!L50</f>
        <v>91.64</v>
      </c>
      <c r="L50" s="197">
        <f>'Приложение 9'!M50</f>
        <v>91.64</v>
      </c>
    </row>
    <row r="51" spans="1:12" x14ac:dyDescent="0.2">
      <c r="A51" s="123" t="s">
        <v>479</v>
      </c>
      <c r="B51" s="85" t="s">
        <v>130</v>
      </c>
      <c r="C51" s="85" t="s">
        <v>261</v>
      </c>
      <c r="D51" s="85" t="s">
        <v>478</v>
      </c>
      <c r="E51" s="81"/>
      <c r="F51" s="117"/>
      <c r="G51" s="113"/>
      <c r="H51" s="113">
        <f t="shared" si="0"/>
        <v>13.9</v>
      </c>
      <c r="I51" s="197">
        <v>12</v>
      </c>
      <c r="J51" s="113">
        <f t="shared" si="1"/>
        <v>1.9000000000000004</v>
      </c>
      <c r="K51" s="197">
        <f>K54</f>
        <v>13.9</v>
      </c>
      <c r="L51" s="197">
        <f>L54</f>
        <v>13.9</v>
      </c>
    </row>
    <row r="52" spans="1:12" ht="38.25" hidden="1" x14ac:dyDescent="0.2">
      <c r="A52" s="256" t="s">
        <v>408</v>
      </c>
      <c r="B52" s="253" t="s">
        <v>130</v>
      </c>
      <c r="C52" s="253" t="s">
        <v>261</v>
      </c>
      <c r="D52" s="85" t="s">
        <v>478</v>
      </c>
      <c r="E52" s="81"/>
      <c r="F52" s="117"/>
      <c r="G52" s="113"/>
      <c r="H52" s="113">
        <f t="shared" si="0"/>
        <v>70.53</v>
      </c>
      <c r="I52" s="197"/>
      <c r="J52" s="113">
        <f t="shared" si="1"/>
        <v>70.53</v>
      </c>
      <c r="K52" s="197">
        <f>K53</f>
        <v>70.53</v>
      </c>
      <c r="L52" s="197">
        <f>L53</f>
        <v>70.53</v>
      </c>
    </row>
    <row r="53" spans="1:12" ht="25.5" hidden="1" x14ac:dyDescent="0.2">
      <c r="A53" s="123" t="s">
        <v>146</v>
      </c>
      <c r="B53" s="85" t="s">
        <v>130</v>
      </c>
      <c r="C53" s="85" t="s">
        <v>261</v>
      </c>
      <c r="D53" s="85" t="s">
        <v>478</v>
      </c>
      <c r="E53" s="81" t="s">
        <v>140</v>
      </c>
      <c r="F53" s="117"/>
      <c r="G53" s="113"/>
      <c r="H53" s="113">
        <f t="shared" si="0"/>
        <v>70.53</v>
      </c>
      <c r="I53" s="197"/>
      <c r="J53" s="113">
        <f t="shared" si="1"/>
        <v>70.53</v>
      </c>
      <c r="K53" s="197">
        <v>70.53</v>
      </c>
      <c r="L53" s="197">
        <v>70.53</v>
      </c>
    </row>
    <row r="54" spans="1:12" ht="25.5" x14ac:dyDescent="0.2">
      <c r="A54" s="123" t="s">
        <v>146</v>
      </c>
      <c r="B54" s="85" t="s">
        <v>130</v>
      </c>
      <c r="C54" s="85" t="s">
        <v>261</v>
      </c>
      <c r="D54" s="85" t="s">
        <v>478</v>
      </c>
      <c r="E54" s="81" t="s">
        <v>140</v>
      </c>
      <c r="F54" s="117"/>
      <c r="G54" s="113"/>
      <c r="H54" s="113">
        <f t="shared" ref="H54" si="9">L54-G54</f>
        <v>13.9</v>
      </c>
      <c r="I54" s="197">
        <v>12</v>
      </c>
      <c r="J54" s="113">
        <f t="shared" ref="J54" si="10">K54-I54</f>
        <v>1.9000000000000004</v>
      </c>
      <c r="K54" s="197">
        <f>'Приложение 9'!L52</f>
        <v>13.9</v>
      </c>
      <c r="L54" s="197">
        <f>'Приложение 9'!M52</f>
        <v>13.9</v>
      </c>
    </row>
    <row r="55" spans="1:12" x14ac:dyDescent="0.2">
      <c r="A55" s="242" t="s">
        <v>155</v>
      </c>
      <c r="B55" s="250" t="s">
        <v>132</v>
      </c>
      <c r="C55" s="250"/>
      <c r="D55" s="250"/>
      <c r="E55" s="250"/>
      <c r="F55" s="117"/>
      <c r="G55" s="113"/>
      <c r="H55" s="113">
        <f t="shared" si="0"/>
        <v>212.5</v>
      </c>
      <c r="I55" s="197">
        <f>I56</f>
        <v>169.3</v>
      </c>
      <c r="J55" s="113">
        <f t="shared" si="1"/>
        <v>35.199999999999989</v>
      </c>
      <c r="K55" s="197">
        <f>K56</f>
        <v>204.5</v>
      </c>
      <c r="L55" s="197">
        <f>L56</f>
        <v>212.5</v>
      </c>
    </row>
    <row r="56" spans="1:12" x14ac:dyDescent="0.2">
      <c r="A56" s="242" t="s">
        <v>41</v>
      </c>
      <c r="B56" s="250" t="s">
        <v>132</v>
      </c>
      <c r="C56" s="250" t="s">
        <v>135</v>
      </c>
      <c r="D56" s="250"/>
      <c r="E56" s="250"/>
      <c r="F56" s="83" t="e">
        <f>F57</f>
        <v>#REF!</v>
      </c>
      <c r="G56" s="113" t="e">
        <f>G57</f>
        <v>#REF!</v>
      </c>
      <c r="H56" s="113" t="e">
        <f t="shared" si="0"/>
        <v>#REF!</v>
      </c>
      <c r="I56" s="197">
        <f>I57+I60</f>
        <v>169.3</v>
      </c>
      <c r="J56" s="113">
        <f t="shared" si="1"/>
        <v>35.199999999999989</v>
      </c>
      <c r="K56" s="197">
        <f>K57+K60</f>
        <v>204.5</v>
      </c>
      <c r="L56" s="197">
        <f>L57+L60</f>
        <v>212.5</v>
      </c>
    </row>
    <row r="57" spans="1:12" ht="63.75" x14ac:dyDescent="0.2">
      <c r="A57" s="126" t="s">
        <v>308</v>
      </c>
      <c r="B57" s="85" t="s">
        <v>132</v>
      </c>
      <c r="C57" s="85" t="s">
        <v>135</v>
      </c>
      <c r="D57" s="85" t="s">
        <v>370</v>
      </c>
      <c r="E57" s="85"/>
      <c r="F57" s="83" t="e">
        <f>#REF!+#REF!</f>
        <v>#REF!</v>
      </c>
      <c r="G57" s="113" t="e">
        <f>#REF!</f>
        <v>#REF!</v>
      </c>
      <c r="H57" s="113" t="e">
        <f t="shared" si="0"/>
        <v>#REF!</v>
      </c>
      <c r="I57" s="197">
        <f>I58+I59</f>
        <v>166.3</v>
      </c>
      <c r="J57" s="113">
        <f t="shared" si="1"/>
        <v>35.199999999999989</v>
      </c>
      <c r="K57" s="197">
        <f>K58+K59</f>
        <v>201.5</v>
      </c>
      <c r="L57" s="197">
        <f>L58+L59</f>
        <v>209.5</v>
      </c>
    </row>
    <row r="58" spans="1:12" x14ac:dyDescent="0.2">
      <c r="A58" s="124" t="s">
        <v>236</v>
      </c>
      <c r="B58" s="85" t="s">
        <v>132</v>
      </c>
      <c r="C58" s="85" t="s">
        <v>135</v>
      </c>
      <c r="D58" s="85" t="s">
        <v>370</v>
      </c>
      <c r="E58" s="125" t="s">
        <v>134</v>
      </c>
      <c r="F58" s="117"/>
      <c r="G58" s="113"/>
      <c r="H58" s="113">
        <f t="shared" si="0"/>
        <v>160.9</v>
      </c>
      <c r="I58" s="197">
        <v>127.73</v>
      </c>
      <c r="J58" s="113">
        <f t="shared" si="1"/>
        <v>27.070000000000007</v>
      </c>
      <c r="K58" s="197">
        <f>'Приложение 9'!L60</f>
        <v>154.80000000000001</v>
      </c>
      <c r="L58" s="197">
        <f>'Приложение 9'!M60</f>
        <v>160.9</v>
      </c>
    </row>
    <row r="59" spans="1:12" ht="38.25" x14ac:dyDescent="0.2">
      <c r="A59" s="124" t="s">
        <v>239</v>
      </c>
      <c r="B59" s="85" t="s">
        <v>132</v>
      </c>
      <c r="C59" s="85" t="s">
        <v>135</v>
      </c>
      <c r="D59" s="85" t="s">
        <v>370</v>
      </c>
      <c r="E59" s="125" t="s">
        <v>232</v>
      </c>
      <c r="F59" s="117"/>
      <c r="G59" s="113"/>
      <c r="H59" s="113">
        <f t="shared" si="0"/>
        <v>48.6</v>
      </c>
      <c r="I59" s="197">
        <v>38.57</v>
      </c>
      <c r="J59" s="113">
        <f t="shared" si="1"/>
        <v>8.1300000000000026</v>
      </c>
      <c r="K59" s="197">
        <f>'Приложение 9'!L61</f>
        <v>46.7</v>
      </c>
      <c r="L59" s="197">
        <f>'Приложение 9'!M61</f>
        <v>48.6</v>
      </c>
    </row>
    <row r="60" spans="1:12" x14ac:dyDescent="0.2">
      <c r="A60" s="126" t="s">
        <v>262</v>
      </c>
      <c r="B60" s="85" t="s">
        <v>132</v>
      </c>
      <c r="C60" s="85" t="s">
        <v>135</v>
      </c>
      <c r="D60" s="85" t="s">
        <v>370</v>
      </c>
      <c r="E60" s="85" t="s">
        <v>140</v>
      </c>
      <c r="F60" s="117"/>
      <c r="G60" s="113"/>
      <c r="H60" s="113">
        <f t="shared" si="0"/>
        <v>3</v>
      </c>
      <c r="I60" s="197">
        <v>3</v>
      </c>
      <c r="J60" s="113">
        <f t="shared" si="1"/>
        <v>0</v>
      </c>
      <c r="K60" s="197">
        <v>3</v>
      </c>
      <c r="L60" s="197">
        <v>3</v>
      </c>
    </row>
    <row r="61" spans="1:12" x14ac:dyDescent="0.2">
      <c r="A61" s="243" t="s">
        <v>182</v>
      </c>
      <c r="B61" s="250" t="s">
        <v>135</v>
      </c>
      <c r="C61" s="250"/>
      <c r="D61" s="250"/>
      <c r="E61" s="262"/>
      <c r="F61" s="83" t="e">
        <f>F62+F65</f>
        <v>#REF!</v>
      </c>
      <c r="G61" s="113" t="e">
        <f>G62+G65</f>
        <v>#REF!</v>
      </c>
      <c r="H61" s="113" t="e">
        <f t="shared" si="0"/>
        <v>#REF!</v>
      </c>
      <c r="I61" s="197">
        <v>13</v>
      </c>
      <c r="J61" s="113">
        <f t="shared" si="1"/>
        <v>0</v>
      </c>
      <c r="K61" s="197">
        <f>K62+K68</f>
        <v>13</v>
      </c>
      <c r="L61" s="197">
        <f>K61</f>
        <v>13</v>
      </c>
    </row>
    <row r="62" spans="1:12" ht="38.25" x14ac:dyDescent="0.2">
      <c r="A62" s="259" t="s">
        <v>104</v>
      </c>
      <c r="B62" s="260" t="s">
        <v>135</v>
      </c>
      <c r="C62" s="260" t="s">
        <v>412</v>
      </c>
      <c r="D62" s="260"/>
      <c r="E62" s="260"/>
      <c r="F62" s="83" t="e">
        <f>#REF!+F63</f>
        <v>#REF!</v>
      </c>
      <c r="G62" s="113">
        <f>G63</f>
        <v>0</v>
      </c>
      <c r="H62" s="113">
        <f t="shared" si="0"/>
        <v>10</v>
      </c>
      <c r="I62" s="197">
        <v>10</v>
      </c>
      <c r="J62" s="113">
        <f t="shared" si="1"/>
        <v>0</v>
      </c>
      <c r="K62" s="197">
        <f>K63</f>
        <v>10</v>
      </c>
      <c r="L62" s="197">
        <f>K62</f>
        <v>10</v>
      </c>
    </row>
    <row r="63" spans="1:12" ht="25.5" x14ac:dyDescent="0.2">
      <c r="A63" s="252" t="s">
        <v>403</v>
      </c>
      <c r="B63" s="253" t="s">
        <v>135</v>
      </c>
      <c r="C63" s="253" t="s">
        <v>412</v>
      </c>
      <c r="D63" s="253" t="s">
        <v>402</v>
      </c>
      <c r="E63" s="260"/>
      <c r="F63" s="83">
        <f>F64</f>
        <v>0</v>
      </c>
      <c r="G63" s="113">
        <f>G64</f>
        <v>0</v>
      </c>
      <c r="H63" s="113">
        <f t="shared" si="0"/>
        <v>10</v>
      </c>
      <c r="I63" s="197">
        <f>I64</f>
        <v>10</v>
      </c>
      <c r="J63" s="113">
        <f t="shared" si="1"/>
        <v>0</v>
      </c>
      <c r="K63" s="197">
        <f>K64</f>
        <v>10</v>
      </c>
      <c r="L63" s="197">
        <f>L64</f>
        <v>10</v>
      </c>
    </row>
    <row r="64" spans="1:12" x14ac:dyDescent="0.2">
      <c r="A64" s="256" t="s">
        <v>413</v>
      </c>
      <c r="B64" s="253" t="s">
        <v>135</v>
      </c>
      <c r="C64" s="253" t="s">
        <v>412</v>
      </c>
      <c r="D64" s="253" t="s">
        <v>414</v>
      </c>
      <c r="E64" s="260"/>
      <c r="F64" s="83"/>
      <c r="G64" s="113">
        <f>F64</f>
        <v>0</v>
      </c>
      <c r="H64" s="113">
        <f t="shared" si="0"/>
        <v>10</v>
      </c>
      <c r="I64" s="197">
        <f>I65</f>
        <v>10</v>
      </c>
      <c r="J64" s="113">
        <f t="shared" si="1"/>
        <v>0</v>
      </c>
      <c r="K64" s="197">
        <f>K65</f>
        <v>10</v>
      </c>
      <c r="L64" s="197">
        <v>10</v>
      </c>
    </row>
    <row r="65" spans="1:12" x14ac:dyDescent="0.2">
      <c r="A65" s="256" t="s">
        <v>415</v>
      </c>
      <c r="B65" s="253" t="s">
        <v>135</v>
      </c>
      <c r="C65" s="253" t="s">
        <v>412</v>
      </c>
      <c r="D65" s="253" t="s">
        <v>392</v>
      </c>
      <c r="E65" s="253"/>
      <c r="F65" s="83" t="e">
        <f>#REF!+F66</f>
        <v>#REF!</v>
      </c>
      <c r="G65" s="113" t="e">
        <f>G66</f>
        <v>#REF!</v>
      </c>
      <c r="H65" s="113" t="e">
        <f t="shared" si="0"/>
        <v>#REF!</v>
      </c>
      <c r="I65" s="197">
        <f>I66</f>
        <v>10</v>
      </c>
      <c r="J65" s="113">
        <f t="shared" si="1"/>
        <v>0</v>
      </c>
      <c r="K65" s="197">
        <f>K66</f>
        <v>10</v>
      </c>
      <c r="L65" s="197">
        <f>L67</f>
        <v>10</v>
      </c>
    </row>
    <row r="66" spans="1:12" ht="25.5" x14ac:dyDescent="0.2">
      <c r="A66" s="256" t="s">
        <v>416</v>
      </c>
      <c r="B66" s="253" t="s">
        <v>135</v>
      </c>
      <c r="C66" s="253" t="s">
        <v>412</v>
      </c>
      <c r="D66" s="253" t="s">
        <v>417</v>
      </c>
      <c r="E66" s="253"/>
      <c r="F66" s="83" t="e">
        <f>#REF!</f>
        <v>#REF!</v>
      </c>
      <c r="G66" s="113" t="e">
        <f>#REF!</f>
        <v>#REF!</v>
      </c>
      <c r="H66" s="113" t="e">
        <f t="shared" si="0"/>
        <v>#REF!</v>
      </c>
      <c r="I66" s="197">
        <f>I67</f>
        <v>10</v>
      </c>
      <c r="J66" s="113">
        <f t="shared" si="1"/>
        <v>0</v>
      </c>
      <c r="K66" s="197">
        <f>K67</f>
        <v>10</v>
      </c>
      <c r="L66" s="197">
        <f t="shared" ref="K66:L68" si="11">L67</f>
        <v>10</v>
      </c>
    </row>
    <row r="67" spans="1:12" ht="25.5" x14ac:dyDescent="0.2">
      <c r="A67" s="256" t="s">
        <v>146</v>
      </c>
      <c r="B67" s="253" t="s">
        <v>135</v>
      </c>
      <c r="C67" s="253" t="s">
        <v>412</v>
      </c>
      <c r="D67" s="253" t="s">
        <v>417</v>
      </c>
      <c r="E67" s="253" t="s">
        <v>140</v>
      </c>
      <c r="F67" s="83"/>
      <c r="G67" s="113"/>
      <c r="H67" s="113">
        <f t="shared" si="0"/>
        <v>10</v>
      </c>
      <c r="I67" s="197">
        <v>10</v>
      </c>
      <c r="J67" s="113">
        <f t="shared" si="1"/>
        <v>0</v>
      </c>
      <c r="K67" s="197">
        <v>10</v>
      </c>
      <c r="L67" s="197">
        <v>10</v>
      </c>
    </row>
    <row r="68" spans="1:12" ht="25.5" x14ac:dyDescent="0.2">
      <c r="A68" s="261" t="s">
        <v>418</v>
      </c>
      <c r="B68" s="260" t="s">
        <v>135</v>
      </c>
      <c r="C68" s="260" t="s">
        <v>353</v>
      </c>
      <c r="D68" s="260"/>
      <c r="E68" s="233"/>
      <c r="F68" s="83"/>
      <c r="G68" s="113"/>
      <c r="H68" s="113">
        <f t="shared" si="0"/>
        <v>3</v>
      </c>
      <c r="I68" s="197">
        <v>3</v>
      </c>
      <c r="J68" s="113">
        <f t="shared" si="1"/>
        <v>0</v>
      </c>
      <c r="K68" s="197">
        <f t="shared" si="11"/>
        <v>3</v>
      </c>
      <c r="L68" s="197">
        <f t="shared" si="11"/>
        <v>3</v>
      </c>
    </row>
    <row r="69" spans="1:12" ht="25.5" x14ac:dyDescent="0.2">
      <c r="A69" s="252" t="s">
        <v>403</v>
      </c>
      <c r="B69" s="253" t="s">
        <v>135</v>
      </c>
      <c r="C69" s="253" t="s">
        <v>353</v>
      </c>
      <c r="D69" s="253" t="s">
        <v>402</v>
      </c>
      <c r="E69" s="85"/>
      <c r="F69" s="83"/>
      <c r="G69" s="113"/>
      <c r="H69" s="113">
        <f t="shared" si="0"/>
        <v>3</v>
      </c>
      <c r="I69" s="197">
        <f t="shared" ref="I69" si="12">I70</f>
        <v>3</v>
      </c>
      <c r="J69" s="113">
        <f t="shared" si="1"/>
        <v>0</v>
      </c>
      <c r="K69" s="197">
        <f t="shared" ref="K69:L72" si="13">K70</f>
        <v>3</v>
      </c>
      <c r="L69" s="197">
        <f t="shared" si="13"/>
        <v>3</v>
      </c>
    </row>
    <row r="70" spans="1:12" x14ac:dyDescent="0.2">
      <c r="A70" s="256" t="s">
        <v>413</v>
      </c>
      <c r="B70" s="253" t="s">
        <v>135</v>
      </c>
      <c r="C70" s="253" t="s">
        <v>353</v>
      </c>
      <c r="D70" s="253" t="s">
        <v>414</v>
      </c>
      <c r="E70" s="85"/>
      <c r="F70" s="83"/>
      <c r="G70" s="113"/>
      <c r="H70" s="113">
        <f t="shared" si="0"/>
        <v>3</v>
      </c>
      <c r="I70" s="197">
        <f>I71</f>
        <v>3</v>
      </c>
      <c r="J70" s="113">
        <f t="shared" si="1"/>
        <v>0</v>
      </c>
      <c r="K70" s="197">
        <f t="shared" si="13"/>
        <v>3</v>
      </c>
      <c r="L70" s="197">
        <f t="shared" si="13"/>
        <v>3</v>
      </c>
    </row>
    <row r="71" spans="1:12" x14ac:dyDescent="0.2">
      <c r="A71" s="256" t="s">
        <v>415</v>
      </c>
      <c r="B71" s="253" t="s">
        <v>135</v>
      </c>
      <c r="C71" s="253" t="s">
        <v>353</v>
      </c>
      <c r="D71" s="253" t="s">
        <v>392</v>
      </c>
      <c r="E71" s="85"/>
      <c r="F71" s="83"/>
      <c r="G71" s="113"/>
      <c r="H71" s="113">
        <f t="shared" si="0"/>
        <v>3</v>
      </c>
      <c r="I71" s="197">
        <f>I72</f>
        <v>3</v>
      </c>
      <c r="J71" s="113">
        <f t="shared" si="1"/>
        <v>0</v>
      </c>
      <c r="K71" s="197">
        <f t="shared" si="13"/>
        <v>3</v>
      </c>
      <c r="L71" s="197">
        <f t="shared" si="13"/>
        <v>3</v>
      </c>
    </row>
    <row r="72" spans="1:12" ht="25.5" x14ac:dyDescent="0.2">
      <c r="A72" s="256" t="s">
        <v>419</v>
      </c>
      <c r="B72" s="253" t="s">
        <v>135</v>
      </c>
      <c r="C72" s="253" t="s">
        <v>353</v>
      </c>
      <c r="D72" s="253" t="s">
        <v>371</v>
      </c>
      <c r="E72" s="85"/>
      <c r="F72" s="83">
        <v>0</v>
      </c>
      <c r="G72" s="113">
        <v>139.80000000000001</v>
      </c>
      <c r="H72" s="113">
        <f t="shared" si="0"/>
        <v>-136.80000000000001</v>
      </c>
      <c r="I72" s="197">
        <f>I73</f>
        <v>3</v>
      </c>
      <c r="J72" s="113">
        <f t="shared" si="1"/>
        <v>0</v>
      </c>
      <c r="K72" s="113">
        <f t="shared" si="13"/>
        <v>3</v>
      </c>
      <c r="L72" s="113">
        <f t="shared" si="13"/>
        <v>3</v>
      </c>
    </row>
    <row r="73" spans="1:12" ht="25.5" x14ac:dyDescent="0.2">
      <c r="A73" s="256" t="s">
        <v>146</v>
      </c>
      <c r="B73" s="253" t="s">
        <v>135</v>
      </c>
      <c r="C73" s="253" t="s">
        <v>353</v>
      </c>
      <c r="D73" s="253" t="s">
        <v>371</v>
      </c>
      <c r="E73" s="85" t="s">
        <v>140</v>
      </c>
      <c r="F73" s="83"/>
      <c r="G73" s="113"/>
      <c r="H73" s="113">
        <f t="shared" si="0"/>
        <v>3</v>
      </c>
      <c r="I73" s="113">
        <v>3</v>
      </c>
      <c r="J73" s="113">
        <f t="shared" si="1"/>
        <v>0</v>
      </c>
      <c r="K73" s="113">
        <v>3</v>
      </c>
      <c r="L73" s="113">
        <v>3</v>
      </c>
    </row>
    <row r="74" spans="1:12" x14ac:dyDescent="0.2">
      <c r="A74" s="242" t="s">
        <v>467</v>
      </c>
      <c r="B74" s="250" t="s">
        <v>138</v>
      </c>
      <c r="C74" s="250"/>
      <c r="D74" s="250"/>
      <c r="E74" s="250"/>
      <c r="F74" s="83" t="e">
        <f>F7+F36+#REF!+F43+F46+F56+F61+F72</f>
        <v>#REF!</v>
      </c>
      <c r="G74" s="127" t="e">
        <f>G7+G36+G43+G46+G56+G61+G72</f>
        <v>#REF!</v>
      </c>
      <c r="H74" s="113" t="e">
        <f>L74-G74</f>
        <v>#REF!</v>
      </c>
      <c r="I74" s="113"/>
      <c r="J74" s="113"/>
      <c r="K74" s="113">
        <f>K75</f>
        <v>286.64999999999998</v>
      </c>
      <c r="L74" s="113">
        <f>L75</f>
        <v>286.64999999999998</v>
      </c>
    </row>
    <row r="75" spans="1:12" ht="38.25" x14ac:dyDescent="0.2">
      <c r="A75" s="123" t="s">
        <v>468</v>
      </c>
      <c r="B75" s="250" t="s">
        <v>138</v>
      </c>
      <c r="C75" s="85" t="s">
        <v>139</v>
      </c>
      <c r="D75" s="85" t="s">
        <v>405</v>
      </c>
      <c r="E75" s="85"/>
      <c r="F75" s="235"/>
      <c r="G75" s="236">
        <v>5067.6000000000004</v>
      </c>
      <c r="H75" s="237"/>
      <c r="I75" s="113"/>
      <c r="J75" s="113">
        <f t="shared" ref="J75:J79" si="14">K75-I75</f>
        <v>286.64999999999998</v>
      </c>
      <c r="K75" s="197">
        <f t="shared" ref="K75:L80" si="15">K76</f>
        <v>286.64999999999998</v>
      </c>
      <c r="L75" s="197">
        <f t="shared" si="15"/>
        <v>286.64999999999998</v>
      </c>
    </row>
    <row r="76" spans="1:12" ht="25.5" x14ac:dyDescent="0.2">
      <c r="A76" s="123" t="s">
        <v>469</v>
      </c>
      <c r="B76" s="250" t="s">
        <v>138</v>
      </c>
      <c r="C76" s="85" t="s">
        <v>139</v>
      </c>
      <c r="D76" s="85" t="s">
        <v>470</v>
      </c>
      <c r="E76" s="85"/>
      <c r="F76" s="235"/>
      <c r="G76" s="238" t="e">
        <f>G75-G74</f>
        <v>#REF!</v>
      </c>
      <c r="H76" s="237"/>
      <c r="I76" s="237"/>
      <c r="J76" s="113">
        <f t="shared" si="14"/>
        <v>286.64999999999998</v>
      </c>
      <c r="K76" s="197">
        <f>K77</f>
        <v>286.64999999999998</v>
      </c>
      <c r="L76" s="197">
        <f>L77</f>
        <v>286.64999999999998</v>
      </c>
    </row>
    <row r="77" spans="1:12" ht="25.5" x14ac:dyDescent="0.2">
      <c r="A77" s="242" t="s">
        <v>471</v>
      </c>
      <c r="B77" s="250" t="s">
        <v>138</v>
      </c>
      <c r="C77" s="250" t="s">
        <v>139</v>
      </c>
      <c r="D77" s="250" t="s">
        <v>472</v>
      </c>
      <c r="E77" s="250"/>
      <c r="F77" s="83" t="e">
        <f>F10+F39+#REF!+F46+F49+F59+F64+F75</f>
        <v>#REF!</v>
      </c>
      <c r="G77" s="127" t="e">
        <f>G10+G39+G46+G49+G59+G64+G75</f>
        <v>#REF!</v>
      </c>
      <c r="H77" s="113" t="e">
        <f>L77-G77</f>
        <v>#REF!</v>
      </c>
      <c r="I77" s="113"/>
      <c r="J77" s="113">
        <f t="shared" si="14"/>
        <v>286.64999999999998</v>
      </c>
      <c r="K77" s="113">
        <f>K78+K79</f>
        <v>286.64999999999998</v>
      </c>
      <c r="L77" s="113">
        <f>L78+L79</f>
        <v>286.64999999999998</v>
      </c>
    </row>
    <row r="78" spans="1:12" x14ac:dyDescent="0.2">
      <c r="A78" s="123" t="s">
        <v>233</v>
      </c>
      <c r="B78" s="250" t="s">
        <v>138</v>
      </c>
      <c r="C78" s="85" t="s">
        <v>139</v>
      </c>
      <c r="D78" s="85" t="s">
        <v>473</v>
      </c>
      <c r="E78" s="85" t="s">
        <v>145</v>
      </c>
      <c r="F78" s="235"/>
      <c r="G78" s="236">
        <v>5067.6000000000004</v>
      </c>
      <c r="H78" s="237"/>
      <c r="I78" s="113">
        <f t="shared" ref="I78:I83" si="16">I79</f>
        <v>0</v>
      </c>
      <c r="J78" s="113">
        <f t="shared" si="14"/>
        <v>220.5</v>
      </c>
      <c r="K78" s="197">
        <f>'Приложение 9'!L80</f>
        <v>220.5</v>
      </c>
      <c r="L78" s="197">
        <f>'Приложение 9'!M80</f>
        <v>220.5</v>
      </c>
    </row>
    <row r="79" spans="1:12" ht="38.25" x14ac:dyDescent="0.2">
      <c r="A79" s="123" t="s">
        <v>249</v>
      </c>
      <c r="B79" s="250" t="s">
        <v>138</v>
      </c>
      <c r="C79" s="85" t="s">
        <v>139</v>
      </c>
      <c r="D79" s="85" t="s">
        <v>473</v>
      </c>
      <c r="E79" s="85" t="s">
        <v>234</v>
      </c>
      <c r="F79" s="235"/>
      <c r="G79" s="238" t="e">
        <f>G78-G77</f>
        <v>#REF!</v>
      </c>
      <c r="H79" s="237"/>
      <c r="I79" s="237"/>
      <c r="J79" s="113">
        <f t="shared" si="14"/>
        <v>66.150000000000006</v>
      </c>
      <c r="K79" s="197">
        <f>'Приложение 9'!L81</f>
        <v>66.150000000000006</v>
      </c>
      <c r="L79" s="197">
        <f>'Приложение 9'!M81</f>
        <v>66.150000000000006</v>
      </c>
    </row>
    <row r="80" spans="1:12" x14ac:dyDescent="0.2">
      <c r="A80" s="242" t="s">
        <v>148</v>
      </c>
      <c r="B80" s="250" t="s">
        <v>147</v>
      </c>
      <c r="C80" s="250"/>
      <c r="D80" s="250"/>
      <c r="E80" s="250"/>
      <c r="F80" s="235"/>
      <c r="G80" s="238"/>
      <c r="H80" s="237"/>
      <c r="I80" s="237">
        <f t="shared" si="16"/>
        <v>464.66999999999996</v>
      </c>
      <c r="J80" s="113">
        <f t="shared" ref="J80:J108" si="17">K80-I80</f>
        <v>0</v>
      </c>
      <c r="K80" s="197">
        <f t="shared" si="15"/>
        <v>464.66999999999996</v>
      </c>
      <c r="L80" s="197">
        <f t="shared" si="15"/>
        <v>464.66999999999996</v>
      </c>
    </row>
    <row r="81" spans="1:12" x14ac:dyDescent="0.2">
      <c r="A81" s="242" t="s">
        <v>8</v>
      </c>
      <c r="B81" s="250" t="s">
        <v>147</v>
      </c>
      <c r="C81" s="250" t="s">
        <v>147</v>
      </c>
      <c r="D81" s="250"/>
      <c r="E81" s="250"/>
      <c r="F81" s="235"/>
      <c r="G81" s="238"/>
      <c r="H81" s="237"/>
      <c r="I81" s="237">
        <f t="shared" si="16"/>
        <v>464.66999999999996</v>
      </c>
      <c r="J81" s="113">
        <f t="shared" si="17"/>
        <v>0</v>
      </c>
      <c r="K81" s="197">
        <f>K82</f>
        <v>464.66999999999996</v>
      </c>
      <c r="L81" s="197">
        <f>L82</f>
        <v>464.66999999999996</v>
      </c>
    </row>
    <row r="82" spans="1:12" x14ac:dyDescent="0.2">
      <c r="A82" s="123" t="s">
        <v>246</v>
      </c>
      <c r="B82" s="85" t="s">
        <v>147</v>
      </c>
      <c r="C82" s="85" t="s">
        <v>147</v>
      </c>
      <c r="D82" s="85" t="s">
        <v>420</v>
      </c>
      <c r="E82" s="85"/>
      <c r="F82" s="235"/>
      <c r="G82" s="238"/>
      <c r="H82" s="237"/>
      <c r="I82" s="237">
        <f t="shared" si="16"/>
        <v>464.66999999999996</v>
      </c>
      <c r="J82" s="113">
        <f t="shared" si="17"/>
        <v>0</v>
      </c>
      <c r="K82" s="197">
        <f>K83</f>
        <v>464.66999999999996</v>
      </c>
      <c r="L82" s="197">
        <f>K82</f>
        <v>464.66999999999996</v>
      </c>
    </row>
    <row r="83" spans="1:12" ht="25.5" x14ac:dyDescent="0.2">
      <c r="A83" s="123" t="s">
        <v>247</v>
      </c>
      <c r="B83" s="85" t="s">
        <v>147</v>
      </c>
      <c r="C83" s="85" t="s">
        <v>147</v>
      </c>
      <c r="D83" s="85" t="s">
        <v>393</v>
      </c>
      <c r="E83" s="85"/>
      <c r="F83" s="235"/>
      <c r="G83" s="238"/>
      <c r="H83" s="237"/>
      <c r="I83" s="237">
        <f t="shared" si="16"/>
        <v>464.66999999999996</v>
      </c>
      <c r="J83" s="113">
        <f t="shared" si="17"/>
        <v>0</v>
      </c>
      <c r="K83" s="197">
        <f>K84</f>
        <v>464.66999999999996</v>
      </c>
      <c r="L83" s="197">
        <f>K83</f>
        <v>464.66999999999996</v>
      </c>
    </row>
    <row r="84" spans="1:12" ht="25.5" x14ac:dyDescent="0.2">
      <c r="A84" s="124" t="s">
        <v>248</v>
      </c>
      <c r="B84" s="85" t="s">
        <v>147</v>
      </c>
      <c r="C84" s="85" t="s">
        <v>147</v>
      </c>
      <c r="D84" s="85" t="s">
        <v>394</v>
      </c>
      <c r="E84" s="85"/>
      <c r="F84" s="235"/>
      <c r="G84" s="238"/>
      <c r="H84" s="239"/>
      <c r="I84" s="237">
        <f>I85+I86</f>
        <v>464.66999999999996</v>
      </c>
      <c r="J84" s="113">
        <f t="shared" si="17"/>
        <v>0</v>
      </c>
      <c r="K84" s="113">
        <f>K85+K86</f>
        <v>464.66999999999996</v>
      </c>
      <c r="L84" s="113">
        <f>L85+L86</f>
        <v>464.66999999999996</v>
      </c>
    </row>
    <row r="85" spans="1:12" x14ac:dyDescent="0.2">
      <c r="A85" s="124" t="s">
        <v>233</v>
      </c>
      <c r="B85" s="85" t="s">
        <v>147</v>
      </c>
      <c r="C85" s="85" t="s">
        <v>147</v>
      </c>
      <c r="D85" s="85" t="s">
        <v>372</v>
      </c>
      <c r="E85" s="125" t="s">
        <v>145</v>
      </c>
      <c r="F85" s="235"/>
      <c r="G85" s="238"/>
      <c r="H85" s="237"/>
      <c r="I85" s="239">
        <v>356.89</v>
      </c>
      <c r="J85" s="113">
        <f t="shared" si="17"/>
        <v>0</v>
      </c>
      <c r="K85" s="113">
        <v>356.89</v>
      </c>
      <c r="L85" s="113">
        <v>356.89</v>
      </c>
    </row>
    <row r="86" spans="1:12" ht="38.25" x14ac:dyDescent="0.2">
      <c r="A86" s="124" t="s">
        <v>249</v>
      </c>
      <c r="B86" s="85" t="s">
        <v>147</v>
      </c>
      <c r="C86" s="85" t="s">
        <v>147</v>
      </c>
      <c r="D86" s="85" t="s">
        <v>372</v>
      </c>
      <c r="E86" s="125" t="s">
        <v>234</v>
      </c>
      <c r="F86" s="235"/>
      <c r="G86" s="238"/>
      <c r="H86" s="237"/>
      <c r="I86" s="237">
        <v>107.78</v>
      </c>
      <c r="J86" s="113">
        <f t="shared" si="17"/>
        <v>0</v>
      </c>
      <c r="K86" s="113">
        <v>107.78</v>
      </c>
      <c r="L86" s="113">
        <v>107.78</v>
      </c>
    </row>
    <row r="87" spans="1:12" hidden="1" x14ac:dyDescent="0.2">
      <c r="A87" s="123" t="s">
        <v>263</v>
      </c>
      <c r="B87" s="85" t="s">
        <v>147</v>
      </c>
      <c r="C87" s="85" t="s">
        <v>147</v>
      </c>
      <c r="D87" s="85" t="s">
        <v>372</v>
      </c>
      <c r="E87" s="85"/>
      <c r="I87" s="237">
        <v>107.78</v>
      </c>
      <c r="J87" s="113">
        <f t="shared" si="17"/>
        <v>-107.78</v>
      </c>
      <c r="K87" s="197"/>
      <c r="L87" s="197"/>
    </row>
    <row r="88" spans="1:12" ht="25.5" hidden="1" x14ac:dyDescent="0.2">
      <c r="A88" s="123" t="s">
        <v>146</v>
      </c>
      <c r="B88" s="85" t="s">
        <v>147</v>
      </c>
      <c r="C88" s="85" t="s">
        <v>147</v>
      </c>
      <c r="D88" s="85" t="s">
        <v>372</v>
      </c>
      <c r="E88" s="85" t="s">
        <v>140</v>
      </c>
      <c r="J88" s="113">
        <f t="shared" si="17"/>
        <v>0</v>
      </c>
      <c r="K88" s="197"/>
      <c r="L88" s="197"/>
    </row>
    <row r="89" spans="1:12" ht="25.5" hidden="1" x14ac:dyDescent="0.2">
      <c r="A89" s="242" t="s">
        <v>150</v>
      </c>
      <c r="B89" s="250" t="s">
        <v>149</v>
      </c>
      <c r="C89" s="250"/>
      <c r="D89" s="250"/>
      <c r="E89" s="250"/>
      <c r="J89" s="113">
        <f t="shared" si="17"/>
        <v>0</v>
      </c>
      <c r="K89" s="113">
        <f t="shared" ref="K89:L91" si="18">K90</f>
        <v>0</v>
      </c>
      <c r="L89" s="113">
        <f t="shared" si="18"/>
        <v>0</v>
      </c>
    </row>
    <row r="90" spans="1:12" hidden="1" x14ac:dyDescent="0.2">
      <c r="A90" s="242" t="s">
        <v>151</v>
      </c>
      <c r="B90" s="250" t="s">
        <v>149</v>
      </c>
      <c r="C90" s="250" t="s">
        <v>130</v>
      </c>
      <c r="D90" s="250" t="s">
        <v>420</v>
      </c>
      <c r="E90" s="250"/>
      <c r="I90" s="237"/>
      <c r="J90" s="113">
        <f t="shared" si="17"/>
        <v>0</v>
      </c>
      <c r="K90" s="113">
        <f t="shared" si="18"/>
        <v>0</v>
      </c>
      <c r="L90" s="113">
        <f t="shared" si="18"/>
        <v>0</v>
      </c>
    </row>
    <row r="91" spans="1:12" ht="25.5" hidden="1" x14ac:dyDescent="0.2">
      <c r="A91" s="252" t="s">
        <v>403</v>
      </c>
      <c r="B91" s="85" t="s">
        <v>149</v>
      </c>
      <c r="C91" s="85" t="s">
        <v>130</v>
      </c>
      <c r="D91" s="85" t="s">
        <v>393</v>
      </c>
      <c r="E91" s="85"/>
      <c r="I91" s="237"/>
      <c r="J91" s="113">
        <f t="shared" si="17"/>
        <v>0</v>
      </c>
      <c r="K91" s="113">
        <f t="shared" si="18"/>
        <v>0</v>
      </c>
      <c r="L91" s="113">
        <f t="shared" si="18"/>
        <v>0</v>
      </c>
    </row>
    <row r="92" spans="1:12" hidden="1" x14ac:dyDescent="0.2">
      <c r="A92" s="123" t="s">
        <v>278</v>
      </c>
      <c r="B92" s="85" t="s">
        <v>149</v>
      </c>
      <c r="C92" s="85" t="s">
        <v>130</v>
      </c>
      <c r="D92" s="85" t="s">
        <v>394</v>
      </c>
      <c r="E92" s="85"/>
      <c r="I92" s="237"/>
      <c r="J92" s="113">
        <f t="shared" si="17"/>
        <v>0</v>
      </c>
      <c r="K92" s="197">
        <f>K93</f>
        <v>0</v>
      </c>
      <c r="L92" s="197">
        <f t="shared" ref="L92:L93" si="19">L93</f>
        <v>0</v>
      </c>
    </row>
    <row r="93" spans="1:12" hidden="1" x14ac:dyDescent="0.2">
      <c r="A93" s="123" t="s">
        <v>279</v>
      </c>
      <c r="B93" s="85" t="s">
        <v>149</v>
      </c>
      <c r="C93" s="85" t="s">
        <v>130</v>
      </c>
      <c r="D93" s="85" t="s">
        <v>372</v>
      </c>
      <c r="E93" s="85"/>
      <c r="I93" s="237"/>
      <c r="J93" s="113">
        <f t="shared" si="17"/>
        <v>0</v>
      </c>
      <c r="K93" s="197">
        <f>K94</f>
        <v>0</v>
      </c>
      <c r="L93" s="197">
        <f t="shared" si="19"/>
        <v>0</v>
      </c>
    </row>
    <row r="94" spans="1:12" ht="25.5" hidden="1" x14ac:dyDescent="0.2">
      <c r="A94" s="123" t="s">
        <v>146</v>
      </c>
      <c r="B94" s="85" t="s">
        <v>149</v>
      </c>
      <c r="C94" s="85" t="s">
        <v>130</v>
      </c>
      <c r="D94" s="85" t="s">
        <v>373</v>
      </c>
      <c r="E94" s="85" t="s">
        <v>140</v>
      </c>
      <c r="I94" s="237"/>
      <c r="J94" s="113">
        <f t="shared" si="17"/>
        <v>0</v>
      </c>
      <c r="K94" s="197"/>
      <c r="L94" s="197"/>
    </row>
    <row r="95" spans="1:12" x14ac:dyDescent="0.2">
      <c r="A95" s="116" t="s">
        <v>152</v>
      </c>
      <c r="B95" s="85" t="s">
        <v>144</v>
      </c>
      <c r="C95" s="85"/>
      <c r="D95" s="85"/>
      <c r="E95" s="85"/>
      <c r="I95" s="237">
        <f>I99</f>
        <v>394.01</v>
      </c>
      <c r="J95" s="113">
        <f t="shared" si="17"/>
        <v>-41.599999999999966</v>
      </c>
      <c r="K95" s="197">
        <f>K99</f>
        <v>352.41</v>
      </c>
      <c r="L95" s="197">
        <f>L99</f>
        <v>352.41</v>
      </c>
    </row>
    <row r="96" spans="1:12" hidden="1" x14ac:dyDescent="0.2">
      <c r="A96" s="116" t="s">
        <v>83</v>
      </c>
      <c r="B96" s="85" t="s">
        <v>144</v>
      </c>
      <c r="C96" s="85" t="s">
        <v>132</v>
      </c>
      <c r="D96" s="85" t="s">
        <v>402</v>
      </c>
      <c r="E96" s="85"/>
      <c r="I96" s="237">
        <f>I101</f>
        <v>394.01</v>
      </c>
      <c r="J96" s="113">
        <f t="shared" si="17"/>
        <v>-394.01</v>
      </c>
      <c r="K96" s="197">
        <v>0</v>
      </c>
      <c r="L96" s="197">
        <f>K96</f>
        <v>0</v>
      </c>
    </row>
    <row r="97" spans="1:12" ht="25.5" hidden="1" x14ac:dyDescent="0.2">
      <c r="A97" s="84" t="s">
        <v>280</v>
      </c>
      <c r="B97" s="85" t="s">
        <v>144</v>
      </c>
      <c r="C97" s="85" t="s">
        <v>132</v>
      </c>
      <c r="D97" s="85" t="s">
        <v>420</v>
      </c>
      <c r="E97" s="85"/>
      <c r="I97" s="237"/>
      <c r="J97" s="113">
        <f t="shared" si="17"/>
        <v>0</v>
      </c>
      <c r="K97" s="197">
        <v>0</v>
      </c>
      <c r="L97" s="197">
        <f>K97</f>
        <v>0</v>
      </c>
    </row>
    <row r="98" spans="1:12" ht="25.5" hidden="1" x14ac:dyDescent="0.2">
      <c r="A98" s="123" t="s">
        <v>146</v>
      </c>
      <c r="B98" s="85" t="s">
        <v>144</v>
      </c>
      <c r="C98" s="85" t="s">
        <v>132</v>
      </c>
      <c r="D98" s="85" t="s">
        <v>396</v>
      </c>
      <c r="E98" s="85"/>
      <c r="I98" s="237"/>
      <c r="J98" s="113">
        <f t="shared" si="17"/>
        <v>0</v>
      </c>
      <c r="K98" s="113">
        <v>0</v>
      </c>
      <c r="L98" s="113">
        <v>0</v>
      </c>
    </row>
    <row r="99" spans="1:12" x14ac:dyDescent="0.2">
      <c r="A99" s="116" t="s">
        <v>87</v>
      </c>
      <c r="B99" s="85" t="s">
        <v>144</v>
      </c>
      <c r="C99" s="85" t="s">
        <v>139</v>
      </c>
      <c r="E99" s="85"/>
      <c r="I99" s="237">
        <f>I100</f>
        <v>394.01</v>
      </c>
      <c r="J99" s="113">
        <f t="shared" si="17"/>
        <v>-41.599999999999966</v>
      </c>
      <c r="K99" s="113">
        <f t="shared" ref="K99:L102" si="20">K100</f>
        <v>352.41</v>
      </c>
      <c r="L99" s="113">
        <f t="shared" si="20"/>
        <v>352.41</v>
      </c>
    </row>
    <row r="100" spans="1:12" ht="51" x14ac:dyDescent="0.2">
      <c r="A100" s="84" t="s">
        <v>309</v>
      </c>
      <c r="B100" s="85" t="s">
        <v>144</v>
      </c>
      <c r="C100" s="85" t="s">
        <v>139</v>
      </c>
      <c r="D100" s="85" t="s">
        <v>420</v>
      </c>
      <c r="E100" s="85"/>
      <c r="I100" s="237">
        <f>I101</f>
        <v>394.01</v>
      </c>
      <c r="J100" s="113">
        <f t="shared" si="17"/>
        <v>-41.599999999999966</v>
      </c>
      <c r="K100" s="113">
        <f t="shared" si="20"/>
        <v>352.41</v>
      </c>
      <c r="L100" s="113">
        <f t="shared" si="20"/>
        <v>352.41</v>
      </c>
    </row>
    <row r="101" spans="1:12" x14ac:dyDescent="0.2">
      <c r="A101" s="84" t="s">
        <v>281</v>
      </c>
      <c r="B101" s="85" t="s">
        <v>144</v>
      </c>
      <c r="C101" s="85" t="s">
        <v>139</v>
      </c>
      <c r="D101" s="85" t="s">
        <v>396</v>
      </c>
      <c r="E101" s="85"/>
      <c r="I101" s="237">
        <f>I102</f>
        <v>394.01</v>
      </c>
      <c r="J101" s="113">
        <f t="shared" si="17"/>
        <v>-41.599999999999966</v>
      </c>
      <c r="K101" s="197">
        <f t="shared" si="20"/>
        <v>352.41</v>
      </c>
      <c r="L101" s="197">
        <f t="shared" si="20"/>
        <v>352.41</v>
      </c>
    </row>
    <row r="102" spans="1:12" ht="25.5" x14ac:dyDescent="0.2">
      <c r="A102" s="123" t="s">
        <v>282</v>
      </c>
      <c r="B102" s="85" t="s">
        <v>144</v>
      </c>
      <c r="C102" s="85" t="s">
        <v>139</v>
      </c>
      <c r="D102" s="85" t="s">
        <v>395</v>
      </c>
      <c r="E102" s="85"/>
      <c r="I102" s="237">
        <f>I103</f>
        <v>394.01</v>
      </c>
      <c r="J102" s="113">
        <f t="shared" si="17"/>
        <v>-41.599999999999966</v>
      </c>
      <c r="K102" s="197">
        <f t="shared" si="20"/>
        <v>352.41</v>
      </c>
      <c r="L102" s="197">
        <f t="shared" si="20"/>
        <v>352.41</v>
      </c>
    </row>
    <row r="103" spans="1:12" ht="25.5" x14ac:dyDescent="0.2">
      <c r="A103" s="124" t="s">
        <v>283</v>
      </c>
      <c r="B103" s="85" t="s">
        <v>144</v>
      </c>
      <c r="C103" s="85" t="s">
        <v>139</v>
      </c>
      <c r="D103" s="85" t="s">
        <v>374</v>
      </c>
      <c r="E103" s="85"/>
      <c r="I103" s="237">
        <f>I104+I105</f>
        <v>394.01</v>
      </c>
      <c r="J103" s="113">
        <f t="shared" si="17"/>
        <v>-41.599999999999966</v>
      </c>
      <c r="K103" s="113">
        <f>K104+K105</f>
        <v>352.41</v>
      </c>
      <c r="L103" s="113">
        <f>L104+L105</f>
        <v>352.41</v>
      </c>
    </row>
    <row r="104" spans="1:12" x14ac:dyDescent="0.2">
      <c r="A104" s="124" t="s">
        <v>233</v>
      </c>
      <c r="B104" s="85" t="s">
        <v>144</v>
      </c>
      <c r="C104" s="85" t="s">
        <v>139</v>
      </c>
      <c r="D104" s="85" t="s">
        <v>374</v>
      </c>
      <c r="E104" s="125" t="s">
        <v>145</v>
      </c>
      <c r="I104" s="237">
        <v>270.67</v>
      </c>
      <c r="J104" s="113">
        <f t="shared" si="17"/>
        <v>0</v>
      </c>
      <c r="K104" s="113">
        <f>'Приложение 9'!L106</f>
        <v>270.67</v>
      </c>
      <c r="L104" s="113">
        <f>'Приложение 9'!M106</f>
        <v>270.67</v>
      </c>
    </row>
    <row r="105" spans="1:12" ht="38.25" x14ac:dyDescent="0.2">
      <c r="A105" s="124" t="s">
        <v>249</v>
      </c>
      <c r="B105" s="85" t="s">
        <v>144</v>
      </c>
      <c r="C105" s="85" t="s">
        <v>139</v>
      </c>
      <c r="D105" s="85" t="s">
        <v>374</v>
      </c>
      <c r="E105" s="125" t="s">
        <v>234</v>
      </c>
      <c r="I105" s="237">
        <v>123.34</v>
      </c>
      <c r="J105" s="113">
        <f t="shared" si="17"/>
        <v>-41.600000000000009</v>
      </c>
      <c r="K105" s="113">
        <f>'Приложение 9'!L107</f>
        <v>81.739999999999995</v>
      </c>
      <c r="L105" s="113">
        <f>'Приложение 9'!M107</f>
        <v>81.739999999999995</v>
      </c>
    </row>
    <row r="106" spans="1:12" x14ac:dyDescent="0.2">
      <c r="A106" s="84" t="s">
        <v>153</v>
      </c>
      <c r="B106" s="85" t="s">
        <v>154</v>
      </c>
      <c r="C106" s="85" t="s">
        <v>154</v>
      </c>
      <c r="D106" s="85" t="s">
        <v>422</v>
      </c>
      <c r="E106" s="85" t="s">
        <v>133</v>
      </c>
      <c r="I106" s="237">
        <v>141.80000000000001</v>
      </c>
      <c r="J106" s="113">
        <f t="shared" si="17"/>
        <v>-73.610000000000014</v>
      </c>
      <c r="K106" s="197">
        <f t="shared" ref="K106:L106" si="21">K107</f>
        <v>68.19</v>
      </c>
      <c r="L106" s="197">
        <f t="shared" si="21"/>
        <v>136.37</v>
      </c>
    </row>
    <row r="107" spans="1:12" x14ac:dyDescent="0.2">
      <c r="A107" s="84" t="s">
        <v>153</v>
      </c>
      <c r="B107" s="85"/>
      <c r="C107" s="85"/>
      <c r="D107" s="85"/>
      <c r="E107" s="85"/>
      <c r="I107" s="237">
        <v>141.80000000000001</v>
      </c>
      <c r="J107" s="113">
        <f t="shared" si="17"/>
        <v>-73.610000000000014</v>
      </c>
      <c r="K107" s="197">
        <f>'Приложение 9'!L109</f>
        <v>68.19</v>
      </c>
      <c r="L107" s="197">
        <f>'Приложение 9'!M109</f>
        <v>136.37</v>
      </c>
    </row>
    <row r="108" spans="1:12" x14ac:dyDescent="0.2">
      <c r="A108" s="314" t="s">
        <v>363</v>
      </c>
      <c r="B108" s="315"/>
      <c r="C108" s="315"/>
      <c r="D108" s="315"/>
      <c r="E108" s="316"/>
      <c r="I108" s="237">
        <f>I8+I55+I61+I80+I95+I106</f>
        <v>3017.3599999999997</v>
      </c>
      <c r="J108" s="113">
        <f t="shared" si="17"/>
        <v>150.14000000000033</v>
      </c>
      <c r="K108" s="197">
        <f>K106+K95+K89+K80+K61+K56+K8+K74</f>
        <v>3167.5</v>
      </c>
      <c r="L108" s="197">
        <f>L106+L95+L89+L80+L61+L56+L8+L74</f>
        <v>3177.1</v>
      </c>
    </row>
    <row r="109" spans="1:12" x14ac:dyDescent="0.2">
      <c r="K109" s="129"/>
      <c r="L109" s="30"/>
    </row>
  </sheetData>
  <mergeCells count="4">
    <mergeCell ref="E1:M1"/>
    <mergeCell ref="N1:O1"/>
    <mergeCell ref="A3:L3"/>
    <mergeCell ref="A108:E108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65" fitToHeight="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5"/>
  <sheetViews>
    <sheetView view="pageBreakPreview" zoomScale="60" zoomScaleNormal="75" workbookViewId="0">
      <selection activeCell="K11" sqref="K11"/>
    </sheetView>
  </sheetViews>
  <sheetFormatPr defaultRowHeight="15.75" x14ac:dyDescent="0.25"/>
  <cols>
    <col min="1" max="1" width="22.140625" style="15" customWidth="1"/>
    <col min="2" max="2" width="50.28515625" style="15" customWidth="1"/>
    <col min="3" max="3" width="39.42578125" style="176" customWidth="1"/>
    <col min="4" max="9" width="0" style="15" hidden="1" customWidth="1"/>
    <col min="10" max="16384" width="9.140625" style="15"/>
  </cols>
  <sheetData>
    <row r="1" spans="1:9" ht="15.75" customHeight="1" x14ac:dyDescent="0.25">
      <c r="B1" s="177"/>
      <c r="C1" s="293" t="s">
        <v>463</v>
      </c>
      <c r="D1" s="146"/>
      <c r="E1" s="146"/>
      <c r="F1" s="146"/>
      <c r="G1" s="146"/>
      <c r="H1" s="146"/>
    </row>
    <row r="2" spans="1:9" ht="30" customHeight="1" x14ac:dyDescent="0.25">
      <c r="B2" s="177"/>
      <c r="C2" s="293"/>
      <c r="D2" s="146"/>
      <c r="E2" s="146"/>
      <c r="F2" s="146"/>
      <c r="G2" s="146"/>
      <c r="H2" s="146"/>
    </row>
    <row r="3" spans="1:9" ht="133.5" customHeight="1" x14ac:dyDescent="0.25">
      <c r="B3" s="177"/>
      <c r="C3" s="293"/>
      <c r="D3" s="146"/>
      <c r="E3" s="146"/>
      <c r="F3" s="146"/>
      <c r="G3" s="146"/>
      <c r="H3" s="146"/>
    </row>
    <row r="4" spans="1:9" ht="15.75" hidden="1" customHeight="1" x14ac:dyDescent="0.25">
      <c r="B4" s="177"/>
      <c r="C4" s="177"/>
    </row>
    <row r="5" spans="1:9" ht="15.75" hidden="1" customHeight="1" x14ac:dyDescent="0.25">
      <c r="B5" s="177"/>
      <c r="C5" s="177"/>
    </row>
    <row r="6" spans="1:9" ht="44.25" customHeight="1" x14ac:dyDescent="0.25">
      <c r="A6" s="317" t="s">
        <v>464</v>
      </c>
      <c r="B6" s="317"/>
      <c r="C6" s="317"/>
    </row>
    <row r="7" spans="1:9" x14ac:dyDescent="0.25">
      <c r="B7" s="159"/>
      <c r="C7" s="160"/>
    </row>
    <row r="8" spans="1:9" x14ac:dyDescent="0.25">
      <c r="A8" s="185" t="s">
        <v>286</v>
      </c>
      <c r="B8" s="185" t="s">
        <v>287</v>
      </c>
      <c r="C8" s="178" t="s">
        <v>375</v>
      </c>
      <c r="D8" s="148"/>
      <c r="E8" s="148"/>
      <c r="F8" s="148"/>
      <c r="G8" s="148"/>
      <c r="H8" s="148"/>
      <c r="I8" s="148"/>
    </row>
    <row r="9" spans="1:9" x14ac:dyDescent="0.25">
      <c r="A9" s="185"/>
      <c r="B9" s="179"/>
      <c r="C9" s="180"/>
    </row>
    <row r="10" spans="1:9" ht="85.5" customHeight="1" x14ac:dyDescent="0.25">
      <c r="A10" s="220" t="s">
        <v>288</v>
      </c>
      <c r="B10" s="149" t="s">
        <v>289</v>
      </c>
      <c r="C10" s="226">
        <v>7127.03</v>
      </c>
    </row>
    <row r="11" spans="1:9" x14ac:dyDescent="0.25">
      <c r="A11" s="220"/>
      <c r="B11" s="188"/>
      <c r="C11" s="181"/>
    </row>
    <row r="12" spans="1:9" ht="15.75" hidden="1" customHeight="1" x14ac:dyDescent="0.25">
      <c r="A12" s="155"/>
      <c r="B12" s="188"/>
      <c r="C12" s="181"/>
    </row>
    <row r="13" spans="1:9" s="161" customFormat="1" ht="31.5" hidden="1" customHeight="1" x14ac:dyDescent="0.25">
      <c r="A13" s="221"/>
      <c r="B13" s="182"/>
      <c r="C13" s="181"/>
    </row>
    <row r="14" spans="1:9" s="161" customFormat="1" ht="15.75" hidden="1" customHeight="1" x14ac:dyDescent="0.25">
      <c r="A14" s="222"/>
      <c r="B14" s="182"/>
      <c r="C14" s="181"/>
      <c r="E14" s="161">
        <v>6476566.0999999996</v>
      </c>
      <c r="F14" s="161">
        <v>279131</v>
      </c>
      <c r="G14" s="161">
        <f>E14+F14+4100</f>
        <v>6759797.0999999996</v>
      </c>
    </row>
    <row r="15" spans="1:9" s="161" customFormat="1" ht="15.75" hidden="1" customHeight="1" x14ac:dyDescent="0.25">
      <c r="A15" s="222"/>
      <c r="B15" s="182"/>
      <c r="C15" s="181"/>
      <c r="E15" s="161">
        <v>6670222.0999999996</v>
      </c>
      <c r="F15" s="161">
        <v>115000</v>
      </c>
      <c r="G15" s="161">
        <f>E15+F15+80000</f>
        <v>6865222.0999999996</v>
      </c>
    </row>
    <row r="16" spans="1:9" s="161" customFormat="1" ht="15.75" hidden="1" customHeight="1" x14ac:dyDescent="0.25">
      <c r="A16" s="222"/>
      <c r="B16" s="182"/>
      <c r="C16" s="181"/>
      <c r="G16" s="161">
        <f>G14-G15</f>
        <v>-105425</v>
      </c>
    </row>
    <row r="17" spans="1:6" s="161" customFormat="1" ht="15.75" hidden="1" customHeight="1" x14ac:dyDescent="0.25">
      <c r="A17" s="222"/>
      <c r="B17" s="182"/>
      <c r="C17" s="181"/>
      <c r="E17" s="161">
        <f>E14-E15</f>
        <v>-193656</v>
      </c>
    </row>
    <row r="18" spans="1:6" s="162" customFormat="1" x14ac:dyDescent="0.25">
      <c r="A18" s="223"/>
      <c r="B18" s="183" t="s">
        <v>290</v>
      </c>
      <c r="C18" s="226">
        <v>778.23</v>
      </c>
      <c r="D18" s="162" t="s">
        <v>291</v>
      </c>
      <c r="E18" s="162">
        <f>E14+150000</f>
        <v>6626566.0999999996</v>
      </c>
      <c r="F18" s="162">
        <v>195694.7</v>
      </c>
    </row>
    <row r="19" spans="1:6" s="163" customFormat="1" x14ac:dyDescent="0.25">
      <c r="A19" s="318" t="s">
        <v>292</v>
      </c>
      <c r="B19" s="319"/>
      <c r="C19" s="227">
        <f>C10+C18</f>
        <v>7905.26</v>
      </c>
      <c r="D19" s="163" t="s">
        <v>293</v>
      </c>
      <c r="E19" s="163">
        <f>E15+75000+150000</f>
        <v>6895222.0999999996</v>
      </c>
      <c r="F19" s="163">
        <f>F18+4100</f>
        <v>199794.7</v>
      </c>
    </row>
    <row r="20" spans="1:6" s="163" customFormat="1" hidden="1" x14ac:dyDescent="0.25">
      <c r="A20" s="164"/>
      <c r="B20" s="142"/>
      <c r="C20" s="165"/>
    </row>
    <row r="21" spans="1:6" hidden="1" x14ac:dyDescent="0.25">
      <c r="A21" s="164"/>
      <c r="B21" s="166"/>
      <c r="C21" s="165"/>
    </row>
    <row r="22" spans="1:6" x14ac:dyDescent="0.25">
      <c r="C22" s="15"/>
    </row>
    <row r="23" spans="1:6" hidden="1" x14ac:dyDescent="0.25">
      <c r="C23" s="15"/>
    </row>
    <row r="24" spans="1:6" x14ac:dyDescent="0.25">
      <c r="C24" s="15"/>
    </row>
    <row r="25" spans="1:6" x14ac:dyDescent="0.25">
      <c r="C25" s="15"/>
    </row>
    <row r="26" spans="1:6" s="162" customFormat="1" x14ac:dyDescent="0.25"/>
    <row r="27" spans="1:6" s="162" customFormat="1" x14ac:dyDescent="0.25"/>
    <row r="28" spans="1:6" s="162" customFormat="1" x14ac:dyDescent="0.25"/>
    <row r="29" spans="1:6" s="163" customFormat="1" x14ac:dyDescent="0.25"/>
    <row r="30" spans="1:6" s="163" customFormat="1" x14ac:dyDescent="0.25"/>
    <row r="31" spans="1:6" s="162" customFormat="1" x14ac:dyDescent="0.25"/>
    <row r="32" spans="1:6" s="163" customFormat="1" x14ac:dyDescent="0.25"/>
    <row r="33" spans="2:3" s="163" customFormat="1" x14ac:dyDescent="0.25"/>
    <row r="34" spans="2:3" x14ac:dyDescent="0.25">
      <c r="C34" s="15"/>
    </row>
    <row r="35" spans="2:3" x14ac:dyDescent="0.25">
      <c r="C35" s="15"/>
    </row>
    <row r="36" spans="2:3" x14ac:dyDescent="0.25">
      <c r="C36" s="15"/>
    </row>
    <row r="37" spans="2:3" x14ac:dyDescent="0.25">
      <c r="C37" s="15"/>
    </row>
    <row r="38" spans="2:3" x14ac:dyDescent="0.25">
      <c r="B38" s="167"/>
      <c r="C38" s="168"/>
    </row>
    <row r="39" spans="2:3" x14ac:dyDescent="0.25">
      <c r="B39" s="167"/>
      <c r="C39" s="168"/>
    </row>
    <row r="40" spans="2:3" x14ac:dyDescent="0.25">
      <c r="B40" s="167"/>
      <c r="C40" s="168"/>
    </row>
    <row r="41" spans="2:3" x14ac:dyDescent="0.25">
      <c r="B41" s="167"/>
      <c r="C41" s="168"/>
    </row>
    <row r="42" spans="2:3" x14ac:dyDescent="0.25">
      <c r="B42" s="169"/>
      <c r="C42" s="170"/>
    </row>
    <row r="43" spans="2:3" x14ac:dyDescent="0.25">
      <c r="B43" s="167"/>
      <c r="C43" s="168"/>
    </row>
    <row r="44" spans="2:3" x14ac:dyDescent="0.25">
      <c r="B44" s="167"/>
      <c r="C44" s="168"/>
    </row>
    <row r="45" spans="2:3" x14ac:dyDescent="0.25">
      <c r="B45" s="171"/>
      <c r="C45" s="172"/>
    </row>
    <row r="46" spans="2:3" x14ac:dyDescent="0.25">
      <c r="B46" s="167"/>
      <c r="C46" s="168"/>
    </row>
    <row r="47" spans="2:3" x14ac:dyDescent="0.25">
      <c r="B47" s="167"/>
      <c r="C47" s="168"/>
    </row>
    <row r="48" spans="2:3" x14ac:dyDescent="0.25">
      <c r="B48" s="171"/>
      <c r="C48" s="172"/>
    </row>
    <row r="49" spans="2:3" x14ac:dyDescent="0.25">
      <c r="B49" s="167"/>
      <c r="C49" s="168"/>
    </row>
    <row r="50" spans="2:3" x14ac:dyDescent="0.25">
      <c r="B50" s="167"/>
      <c r="C50" s="168"/>
    </row>
    <row r="51" spans="2:3" x14ac:dyDescent="0.25">
      <c r="B51" s="167"/>
      <c r="C51" s="168"/>
    </row>
    <row r="52" spans="2:3" x14ac:dyDescent="0.25">
      <c r="B52" s="167"/>
      <c r="C52" s="168"/>
    </row>
    <row r="53" spans="2:3" x14ac:dyDescent="0.25">
      <c r="B53" s="173"/>
      <c r="C53" s="174"/>
    </row>
    <row r="54" spans="2:3" x14ac:dyDescent="0.25">
      <c r="B54" s="173"/>
      <c r="C54" s="174"/>
    </row>
    <row r="55" spans="2:3" x14ac:dyDescent="0.25">
      <c r="B55" s="173"/>
      <c r="C55" s="174"/>
    </row>
    <row r="56" spans="2:3" x14ac:dyDescent="0.25">
      <c r="C56" s="175"/>
    </row>
    <row r="57" spans="2:3" x14ac:dyDescent="0.25">
      <c r="C57" s="175"/>
    </row>
    <row r="58" spans="2:3" x14ac:dyDescent="0.25">
      <c r="C58" s="175"/>
    </row>
    <row r="59" spans="2:3" x14ac:dyDescent="0.25">
      <c r="C59" s="175"/>
    </row>
    <row r="60" spans="2:3" x14ac:dyDescent="0.25">
      <c r="C60" s="175"/>
    </row>
    <row r="61" spans="2:3" x14ac:dyDescent="0.25">
      <c r="C61" s="175"/>
    </row>
    <row r="62" spans="2:3" x14ac:dyDescent="0.25">
      <c r="C62" s="175"/>
    </row>
    <row r="63" spans="2:3" x14ac:dyDescent="0.25">
      <c r="C63" s="175"/>
    </row>
    <row r="64" spans="2:3" x14ac:dyDescent="0.25">
      <c r="C64" s="175"/>
    </row>
    <row r="65" spans="3:3" x14ac:dyDescent="0.25">
      <c r="C65" s="175"/>
    </row>
    <row r="66" spans="3:3" x14ac:dyDescent="0.25">
      <c r="C66" s="175"/>
    </row>
    <row r="67" spans="3:3" x14ac:dyDescent="0.25">
      <c r="C67" s="175"/>
    </row>
    <row r="68" spans="3:3" x14ac:dyDescent="0.25">
      <c r="C68" s="175"/>
    </row>
    <row r="69" spans="3:3" x14ac:dyDescent="0.25">
      <c r="C69" s="175"/>
    </row>
    <row r="70" spans="3:3" x14ac:dyDescent="0.25">
      <c r="C70" s="175"/>
    </row>
    <row r="71" spans="3:3" x14ac:dyDescent="0.25">
      <c r="C71" s="175"/>
    </row>
    <row r="72" spans="3:3" x14ac:dyDescent="0.25">
      <c r="C72" s="175"/>
    </row>
    <row r="73" spans="3:3" x14ac:dyDescent="0.25">
      <c r="C73" s="175"/>
    </row>
    <row r="74" spans="3:3" x14ac:dyDescent="0.25">
      <c r="C74" s="175"/>
    </row>
    <row r="75" spans="3:3" x14ac:dyDescent="0.25">
      <c r="C75" s="175"/>
    </row>
    <row r="76" spans="3:3" x14ac:dyDescent="0.25">
      <c r="C76" s="175"/>
    </row>
    <row r="77" spans="3:3" x14ac:dyDescent="0.25">
      <c r="C77" s="175"/>
    </row>
    <row r="78" spans="3:3" x14ac:dyDescent="0.25">
      <c r="C78" s="175"/>
    </row>
    <row r="79" spans="3:3" x14ac:dyDescent="0.25">
      <c r="C79" s="175"/>
    </row>
    <row r="80" spans="3:3" x14ac:dyDescent="0.25">
      <c r="C80" s="175"/>
    </row>
    <row r="81" spans="3:3" x14ac:dyDescent="0.25">
      <c r="C81" s="175"/>
    </row>
    <row r="82" spans="3:3" x14ac:dyDescent="0.25">
      <c r="C82" s="175"/>
    </row>
    <row r="83" spans="3:3" x14ac:dyDescent="0.25">
      <c r="C83" s="175"/>
    </row>
    <row r="84" spans="3:3" x14ac:dyDescent="0.25">
      <c r="C84" s="175"/>
    </row>
    <row r="85" spans="3:3" x14ac:dyDescent="0.25">
      <c r="C85" s="175"/>
    </row>
    <row r="86" spans="3:3" x14ac:dyDescent="0.25">
      <c r="C86" s="175"/>
    </row>
    <row r="87" spans="3:3" x14ac:dyDescent="0.25">
      <c r="C87" s="175"/>
    </row>
    <row r="88" spans="3:3" x14ac:dyDescent="0.25">
      <c r="C88" s="175"/>
    </row>
    <row r="89" spans="3:3" x14ac:dyDescent="0.25">
      <c r="C89" s="175"/>
    </row>
    <row r="90" spans="3:3" x14ac:dyDescent="0.25">
      <c r="C90" s="175"/>
    </row>
    <row r="91" spans="3:3" x14ac:dyDescent="0.25">
      <c r="C91" s="175"/>
    </row>
    <row r="92" spans="3:3" x14ac:dyDescent="0.25">
      <c r="C92" s="175"/>
    </row>
    <row r="93" spans="3:3" x14ac:dyDescent="0.25">
      <c r="C93" s="175"/>
    </row>
    <row r="94" spans="3:3" x14ac:dyDescent="0.25">
      <c r="C94" s="175"/>
    </row>
    <row r="95" spans="3:3" x14ac:dyDescent="0.25">
      <c r="C95" s="175"/>
    </row>
    <row r="96" spans="3:3" x14ac:dyDescent="0.25">
      <c r="C96" s="175"/>
    </row>
    <row r="97" spans="3:3" x14ac:dyDescent="0.25">
      <c r="C97" s="175"/>
    </row>
    <row r="98" spans="3:3" x14ac:dyDescent="0.25">
      <c r="C98" s="175"/>
    </row>
    <row r="99" spans="3:3" x14ac:dyDescent="0.25">
      <c r="C99" s="175"/>
    </row>
    <row r="100" spans="3:3" x14ac:dyDescent="0.25">
      <c r="C100" s="175"/>
    </row>
    <row r="101" spans="3:3" x14ac:dyDescent="0.25">
      <c r="C101" s="175"/>
    </row>
    <row r="102" spans="3:3" x14ac:dyDescent="0.25">
      <c r="C102" s="175"/>
    </row>
    <row r="103" spans="3:3" x14ac:dyDescent="0.25">
      <c r="C103" s="175"/>
    </row>
    <row r="104" spans="3:3" x14ac:dyDescent="0.25">
      <c r="C104" s="175"/>
    </row>
    <row r="105" spans="3:3" x14ac:dyDescent="0.25">
      <c r="C105" s="175"/>
    </row>
    <row r="106" spans="3:3" x14ac:dyDescent="0.25">
      <c r="C106" s="175"/>
    </row>
    <row r="107" spans="3:3" x14ac:dyDescent="0.25">
      <c r="C107" s="175"/>
    </row>
    <row r="108" spans="3:3" x14ac:dyDescent="0.25">
      <c r="C108" s="175"/>
    </row>
    <row r="109" spans="3:3" x14ac:dyDescent="0.25">
      <c r="C109" s="175"/>
    </row>
    <row r="110" spans="3:3" x14ac:dyDescent="0.25">
      <c r="C110" s="175"/>
    </row>
    <row r="111" spans="3:3" x14ac:dyDescent="0.25">
      <c r="C111" s="175"/>
    </row>
    <row r="112" spans="3:3" x14ac:dyDescent="0.25">
      <c r="C112" s="175"/>
    </row>
    <row r="113" spans="3:3" x14ac:dyDescent="0.25">
      <c r="C113" s="175"/>
    </row>
    <row r="114" spans="3:3" x14ac:dyDescent="0.25">
      <c r="C114" s="175"/>
    </row>
    <row r="115" spans="3:3" x14ac:dyDescent="0.25">
      <c r="C115" s="175"/>
    </row>
    <row r="116" spans="3:3" x14ac:dyDescent="0.25">
      <c r="C116" s="175"/>
    </row>
    <row r="117" spans="3:3" x14ac:dyDescent="0.25">
      <c r="C117" s="175"/>
    </row>
    <row r="118" spans="3:3" x14ac:dyDescent="0.25">
      <c r="C118" s="175"/>
    </row>
    <row r="119" spans="3:3" x14ac:dyDescent="0.25">
      <c r="C119" s="175"/>
    </row>
    <row r="120" spans="3:3" x14ac:dyDescent="0.25">
      <c r="C120" s="175"/>
    </row>
    <row r="121" spans="3:3" x14ac:dyDescent="0.25">
      <c r="C121" s="175"/>
    </row>
    <row r="122" spans="3:3" x14ac:dyDescent="0.25">
      <c r="C122" s="175"/>
    </row>
    <row r="123" spans="3:3" x14ac:dyDescent="0.25">
      <c r="C123" s="175"/>
    </row>
    <row r="124" spans="3:3" x14ac:dyDescent="0.25">
      <c r="C124" s="175"/>
    </row>
    <row r="125" spans="3:3" x14ac:dyDescent="0.25">
      <c r="C125" s="175"/>
    </row>
    <row r="126" spans="3:3" x14ac:dyDescent="0.25">
      <c r="C126" s="175"/>
    </row>
    <row r="127" spans="3:3" x14ac:dyDescent="0.25">
      <c r="C127" s="175"/>
    </row>
    <row r="128" spans="3:3" x14ac:dyDescent="0.25">
      <c r="C128" s="175"/>
    </row>
    <row r="129" spans="3:3" x14ac:dyDescent="0.25">
      <c r="C129" s="175"/>
    </row>
    <row r="130" spans="3:3" x14ac:dyDescent="0.25">
      <c r="C130" s="175"/>
    </row>
    <row r="131" spans="3:3" x14ac:dyDescent="0.25">
      <c r="C131" s="175"/>
    </row>
    <row r="132" spans="3:3" x14ac:dyDescent="0.25">
      <c r="C132" s="175"/>
    </row>
    <row r="133" spans="3:3" x14ac:dyDescent="0.25">
      <c r="C133" s="175"/>
    </row>
    <row r="134" spans="3:3" x14ac:dyDescent="0.25">
      <c r="C134" s="175"/>
    </row>
    <row r="135" spans="3:3" x14ac:dyDescent="0.25">
      <c r="C135" s="175"/>
    </row>
    <row r="136" spans="3:3" x14ac:dyDescent="0.25">
      <c r="C136" s="175"/>
    </row>
    <row r="137" spans="3:3" x14ac:dyDescent="0.25">
      <c r="C137" s="175"/>
    </row>
    <row r="138" spans="3:3" x14ac:dyDescent="0.25">
      <c r="C138" s="175"/>
    </row>
    <row r="139" spans="3:3" x14ac:dyDescent="0.25">
      <c r="C139" s="175"/>
    </row>
    <row r="140" spans="3:3" x14ac:dyDescent="0.25">
      <c r="C140" s="175"/>
    </row>
    <row r="141" spans="3:3" x14ac:dyDescent="0.25">
      <c r="C141" s="175"/>
    </row>
    <row r="142" spans="3:3" x14ac:dyDescent="0.25">
      <c r="C142" s="175"/>
    </row>
    <row r="143" spans="3:3" x14ac:dyDescent="0.25">
      <c r="C143" s="175"/>
    </row>
    <row r="144" spans="3:3" x14ac:dyDescent="0.25">
      <c r="C144" s="175"/>
    </row>
    <row r="145" spans="3:3" x14ac:dyDescent="0.25">
      <c r="C145" s="175"/>
    </row>
    <row r="146" spans="3:3" x14ac:dyDescent="0.25">
      <c r="C146" s="175"/>
    </row>
    <row r="147" spans="3:3" x14ac:dyDescent="0.25">
      <c r="C147" s="175"/>
    </row>
    <row r="148" spans="3:3" x14ac:dyDescent="0.25">
      <c r="C148" s="175"/>
    </row>
    <row r="149" spans="3:3" x14ac:dyDescent="0.25">
      <c r="C149" s="175"/>
    </row>
    <row r="150" spans="3:3" x14ac:dyDescent="0.25">
      <c r="C150" s="175"/>
    </row>
    <row r="151" spans="3:3" x14ac:dyDescent="0.25">
      <c r="C151" s="175"/>
    </row>
    <row r="152" spans="3:3" x14ac:dyDescent="0.25">
      <c r="C152" s="175"/>
    </row>
    <row r="153" spans="3:3" x14ac:dyDescent="0.25">
      <c r="C153" s="175"/>
    </row>
    <row r="154" spans="3:3" x14ac:dyDescent="0.25">
      <c r="C154" s="175"/>
    </row>
    <row r="155" spans="3:3" x14ac:dyDescent="0.25">
      <c r="C155" s="175"/>
    </row>
    <row r="156" spans="3:3" x14ac:dyDescent="0.25">
      <c r="C156" s="175"/>
    </row>
    <row r="157" spans="3:3" x14ac:dyDescent="0.25">
      <c r="C157" s="175"/>
    </row>
    <row r="158" spans="3:3" x14ac:dyDescent="0.25">
      <c r="C158" s="175"/>
    </row>
    <row r="159" spans="3:3" x14ac:dyDescent="0.25">
      <c r="C159" s="175"/>
    </row>
    <row r="160" spans="3:3" x14ac:dyDescent="0.25">
      <c r="C160" s="175"/>
    </row>
    <row r="161" spans="3:3" x14ac:dyDescent="0.25">
      <c r="C161" s="175"/>
    </row>
    <row r="162" spans="3:3" x14ac:dyDescent="0.25">
      <c r="C162" s="175"/>
    </row>
    <row r="163" spans="3:3" x14ac:dyDescent="0.25">
      <c r="C163" s="175"/>
    </row>
    <row r="164" spans="3:3" x14ac:dyDescent="0.25">
      <c r="C164" s="175"/>
    </row>
    <row r="165" spans="3:3" x14ac:dyDescent="0.25">
      <c r="C165" s="175"/>
    </row>
  </sheetData>
  <mergeCells count="3">
    <mergeCell ref="A6:C6"/>
    <mergeCell ref="A19:B19"/>
    <mergeCell ref="C1:C3"/>
  </mergeCells>
  <phoneticPr fontId="0" type="noConversion"/>
  <pageMargins left="0.75" right="0.75" top="1" bottom="1" header="0.5" footer="0.5"/>
  <pageSetup paperSize="9" scale="7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165"/>
  <sheetViews>
    <sheetView tabSelected="1" topLeftCell="A3" zoomScale="75" zoomScaleNormal="75" workbookViewId="0">
      <selection activeCell="L19" sqref="L19"/>
    </sheetView>
  </sheetViews>
  <sheetFormatPr defaultRowHeight="15.75" x14ac:dyDescent="0.25"/>
  <cols>
    <col min="1" max="1" width="22.140625" style="15" customWidth="1"/>
    <col min="2" max="2" width="50.28515625" style="15" customWidth="1"/>
    <col min="3" max="3" width="20.42578125" style="15" customWidth="1"/>
    <col min="4" max="4" width="32.140625" style="176" customWidth="1"/>
    <col min="5" max="10" width="0" style="15" hidden="1" customWidth="1"/>
    <col min="11" max="16384" width="9.140625" style="15"/>
  </cols>
  <sheetData>
    <row r="1" spans="1:10" ht="15.75" customHeight="1" x14ac:dyDescent="0.25">
      <c r="B1" s="177"/>
      <c r="C1" s="293" t="s">
        <v>465</v>
      </c>
      <c r="D1" s="293"/>
      <c r="E1" s="146"/>
      <c r="F1" s="146"/>
      <c r="G1" s="146"/>
      <c r="H1" s="146"/>
      <c r="I1" s="146"/>
    </row>
    <row r="2" spans="1:10" ht="30" customHeight="1" x14ac:dyDescent="0.25">
      <c r="B2" s="177"/>
      <c r="C2" s="293"/>
      <c r="D2" s="293"/>
      <c r="E2" s="146"/>
      <c r="F2" s="146"/>
      <c r="G2" s="146"/>
      <c r="H2" s="146"/>
      <c r="I2" s="146"/>
    </row>
    <row r="3" spans="1:10" ht="48.75" customHeight="1" x14ac:dyDescent="0.25">
      <c r="B3" s="177"/>
      <c r="C3" s="293"/>
      <c r="D3" s="293"/>
      <c r="E3" s="146"/>
      <c r="F3" s="146"/>
      <c r="G3" s="146"/>
      <c r="H3" s="146"/>
      <c r="I3" s="146"/>
    </row>
    <row r="4" spans="1:10" ht="15.75" hidden="1" customHeight="1" x14ac:dyDescent="0.25">
      <c r="B4" s="177"/>
      <c r="C4" s="177"/>
      <c r="D4" s="177"/>
    </row>
    <row r="5" spans="1:10" ht="15.75" hidden="1" customHeight="1" x14ac:dyDescent="0.25">
      <c r="B5" s="177"/>
      <c r="C5" s="177"/>
      <c r="D5" s="177"/>
    </row>
    <row r="6" spans="1:10" ht="42.75" customHeight="1" x14ac:dyDescent="0.25">
      <c r="A6" s="317" t="s">
        <v>466</v>
      </c>
      <c r="B6" s="317"/>
      <c r="C6" s="317"/>
      <c r="D6" s="317"/>
    </row>
    <row r="7" spans="1:10" x14ac:dyDescent="0.25">
      <c r="B7" s="159"/>
      <c r="C7" s="159"/>
      <c r="D7" s="160"/>
    </row>
    <row r="8" spans="1:10" x14ac:dyDescent="0.25">
      <c r="A8" s="185" t="s">
        <v>286</v>
      </c>
      <c r="B8" s="185" t="s">
        <v>287</v>
      </c>
      <c r="C8" s="185" t="s">
        <v>434</v>
      </c>
      <c r="D8" s="178" t="s">
        <v>454</v>
      </c>
      <c r="E8" s="148"/>
      <c r="F8" s="148"/>
      <c r="G8" s="148"/>
      <c r="H8" s="148"/>
      <c r="I8" s="148"/>
      <c r="J8" s="148"/>
    </row>
    <row r="9" spans="1:10" x14ac:dyDescent="0.25">
      <c r="A9" s="185"/>
      <c r="B9" s="179"/>
      <c r="C9" s="186"/>
      <c r="D9" s="187"/>
    </row>
    <row r="10" spans="1:10" ht="85.5" customHeight="1" x14ac:dyDescent="0.25">
      <c r="A10" s="220" t="s">
        <v>288</v>
      </c>
      <c r="B10" s="152" t="s">
        <v>289</v>
      </c>
      <c r="C10" s="188" t="s">
        <v>481</v>
      </c>
      <c r="D10" s="232">
        <v>2630.07</v>
      </c>
    </row>
    <row r="11" spans="1:10" x14ac:dyDescent="0.25">
      <c r="A11" s="220"/>
      <c r="B11" s="188"/>
      <c r="C11" s="188"/>
      <c r="D11" s="184"/>
    </row>
    <row r="12" spans="1:10" ht="15.75" hidden="1" customHeight="1" x14ac:dyDescent="0.25">
      <c r="A12" s="155"/>
      <c r="B12" s="188"/>
      <c r="C12" s="188"/>
      <c r="D12" s="184"/>
    </row>
    <row r="13" spans="1:10" s="161" customFormat="1" ht="31.5" hidden="1" customHeight="1" x14ac:dyDescent="0.25">
      <c r="A13" s="221"/>
      <c r="B13" s="182"/>
      <c r="C13" s="182"/>
      <c r="D13" s="184"/>
    </row>
    <row r="14" spans="1:10" s="161" customFormat="1" ht="15.75" hidden="1" customHeight="1" x14ac:dyDescent="0.25">
      <c r="A14" s="222"/>
      <c r="B14" s="182"/>
      <c r="C14" s="182"/>
      <c r="D14" s="184"/>
      <c r="F14" s="161">
        <v>6476566.0999999996</v>
      </c>
      <c r="G14" s="161">
        <v>279131</v>
      </c>
      <c r="H14" s="161">
        <f>F14+G14+4100</f>
        <v>6759797.0999999996</v>
      </c>
    </row>
    <row r="15" spans="1:10" s="161" customFormat="1" ht="15.75" hidden="1" customHeight="1" x14ac:dyDescent="0.25">
      <c r="A15" s="222"/>
      <c r="B15" s="182"/>
      <c r="C15" s="182"/>
      <c r="D15" s="184"/>
      <c r="F15" s="161">
        <v>6670222.0999999996</v>
      </c>
      <c r="G15" s="161">
        <v>115000</v>
      </c>
      <c r="H15" s="161">
        <f>F15+G15+80000</f>
        <v>6865222.0999999996</v>
      </c>
    </row>
    <row r="16" spans="1:10" s="161" customFormat="1" ht="15.75" hidden="1" customHeight="1" x14ac:dyDescent="0.25">
      <c r="A16" s="222"/>
      <c r="B16" s="182"/>
      <c r="C16" s="182"/>
      <c r="D16" s="184"/>
      <c r="H16" s="161">
        <f>H14-H15</f>
        <v>-105425</v>
      </c>
    </row>
    <row r="17" spans="1:7" s="161" customFormat="1" ht="15.75" hidden="1" customHeight="1" x14ac:dyDescent="0.25">
      <c r="A17" s="222"/>
      <c r="B17" s="182"/>
      <c r="C17" s="182"/>
      <c r="D17" s="184"/>
      <c r="F17" s="161">
        <f>F14-F15</f>
        <v>-193656</v>
      </c>
    </row>
    <row r="18" spans="1:7" s="162" customFormat="1" x14ac:dyDescent="0.25">
      <c r="A18" s="223"/>
      <c r="B18" s="183" t="s">
        <v>290</v>
      </c>
      <c r="C18" s="113">
        <v>478.85</v>
      </c>
      <c r="D18" s="113">
        <v>547.03</v>
      </c>
      <c r="E18" s="162" t="s">
        <v>291</v>
      </c>
      <c r="F18" s="162">
        <f>F14+150000</f>
        <v>6626566.0999999996</v>
      </c>
      <c r="G18" s="162">
        <v>195694.7</v>
      </c>
    </row>
    <row r="19" spans="1:7" s="163" customFormat="1" x14ac:dyDescent="0.25">
      <c r="A19" s="318" t="s">
        <v>292</v>
      </c>
      <c r="B19" s="319"/>
      <c r="C19" s="189">
        <f>C10+C18</f>
        <v>3167.5</v>
      </c>
      <c r="D19" s="224">
        <f>D10+D18</f>
        <v>3177.1000000000004</v>
      </c>
      <c r="E19" s="163" t="s">
        <v>293</v>
      </c>
      <c r="F19" s="163">
        <f>F15+75000+150000</f>
        <v>6895222.0999999996</v>
      </c>
      <c r="G19" s="163">
        <f>G18+4100</f>
        <v>199794.7</v>
      </c>
    </row>
    <row r="20" spans="1:7" s="163" customFormat="1" hidden="1" x14ac:dyDescent="0.25">
      <c r="A20" s="164"/>
      <c r="B20" s="142"/>
      <c r="C20" s="142"/>
      <c r="D20" s="165"/>
    </row>
    <row r="21" spans="1:7" hidden="1" x14ac:dyDescent="0.25">
      <c r="A21" s="164"/>
      <c r="B21" s="166"/>
      <c r="C21" s="166"/>
      <c r="D21" s="165"/>
    </row>
    <row r="22" spans="1:7" x14ac:dyDescent="0.25">
      <c r="D22" s="15"/>
    </row>
    <row r="23" spans="1:7" hidden="1" x14ac:dyDescent="0.25">
      <c r="D23" s="15"/>
    </row>
    <row r="24" spans="1:7" x14ac:dyDescent="0.25">
      <c r="D24" s="15"/>
    </row>
    <row r="25" spans="1:7" x14ac:dyDescent="0.25">
      <c r="D25" s="15"/>
    </row>
    <row r="26" spans="1:7" s="162" customFormat="1" x14ac:dyDescent="0.25"/>
    <row r="27" spans="1:7" s="162" customFormat="1" x14ac:dyDescent="0.25"/>
    <row r="28" spans="1:7" s="162" customFormat="1" x14ac:dyDescent="0.25"/>
    <row r="29" spans="1:7" s="163" customFormat="1" x14ac:dyDescent="0.25"/>
    <row r="30" spans="1:7" s="163" customFormat="1" x14ac:dyDescent="0.25"/>
    <row r="31" spans="1:7" s="162" customFormat="1" x14ac:dyDescent="0.25"/>
    <row r="32" spans="1:7" s="163" customFormat="1" x14ac:dyDescent="0.25"/>
    <row r="33" spans="2:4" s="163" customFormat="1" x14ac:dyDescent="0.25"/>
    <row r="34" spans="2:4" x14ac:dyDescent="0.25">
      <c r="D34" s="15"/>
    </row>
    <row r="35" spans="2:4" x14ac:dyDescent="0.25">
      <c r="D35" s="15"/>
    </row>
    <row r="36" spans="2:4" x14ac:dyDescent="0.25">
      <c r="D36" s="15"/>
    </row>
    <row r="37" spans="2:4" x14ac:dyDescent="0.25">
      <c r="D37" s="15"/>
    </row>
    <row r="38" spans="2:4" x14ac:dyDescent="0.25">
      <c r="B38" s="167"/>
      <c r="C38" s="167"/>
      <c r="D38" s="168"/>
    </row>
    <row r="39" spans="2:4" x14ac:dyDescent="0.25">
      <c r="B39" s="167"/>
      <c r="C39" s="167"/>
      <c r="D39" s="168"/>
    </row>
    <row r="40" spans="2:4" x14ac:dyDescent="0.25">
      <c r="B40" s="167"/>
      <c r="C40" s="167"/>
      <c r="D40" s="168"/>
    </row>
    <row r="41" spans="2:4" x14ac:dyDescent="0.25">
      <c r="B41" s="167"/>
      <c r="C41" s="167"/>
      <c r="D41" s="168"/>
    </row>
    <row r="42" spans="2:4" x14ac:dyDescent="0.25">
      <c r="B42" s="169"/>
      <c r="C42" s="169"/>
      <c r="D42" s="170"/>
    </row>
    <row r="43" spans="2:4" x14ac:dyDescent="0.25">
      <c r="B43" s="167"/>
      <c r="C43" s="167"/>
      <c r="D43" s="168"/>
    </row>
    <row r="44" spans="2:4" x14ac:dyDescent="0.25">
      <c r="B44" s="167"/>
      <c r="C44" s="167"/>
      <c r="D44" s="168"/>
    </row>
    <row r="45" spans="2:4" x14ac:dyDescent="0.25">
      <c r="B45" s="171"/>
      <c r="C45" s="171"/>
      <c r="D45" s="172"/>
    </row>
    <row r="46" spans="2:4" x14ac:dyDescent="0.25">
      <c r="B46" s="167"/>
      <c r="C46" s="167"/>
      <c r="D46" s="168"/>
    </row>
    <row r="47" spans="2:4" x14ac:dyDescent="0.25">
      <c r="B47" s="167"/>
      <c r="C47" s="167"/>
      <c r="D47" s="168"/>
    </row>
    <row r="48" spans="2:4" x14ac:dyDescent="0.25">
      <c r="B48" s="171"/>
      <c r="C48" s="171"/>
      <c r="D48" s="172"/>
    </row>
    <row r="49" spans="2:4" x14ac:dyDescent="0.25">
      <c r="B49" s="167"/>
      <c r="C49" s="167"/>
      <c r="D49" s="168"/>
    </row>
    <row r="50" spans="2:4" x14ac:dyDescent="0.25">
      <c r="B50" s="167"/>
      <c r="C50" s="167"/>
      <c r="D50" s="168"/>
    </row>
    <row r="51" spans="2:4" x14ac:dyDescent="0.25">
      <c r="B51" s="167"/>
      <c r="C51" s="167"/>
      <c r="D51" s="168"/>
    </row>
    <row r="52" spans="2:4" x14ac:dyDescent="0.25">
      <c r="B52" s="167"/>
      <c r="C52" s="167"/>
      <c r="D52" s="168"/>
    </row>
    <row r="53" spans="2:4" x14ac:dyDescent="0.25">
      <c r="B53" s="173"/>
      <c r="C53" s="173"/>
      <c r="D53" s="174"/>
    </row>
    <row r="54" spans="2:4" x14ac:dyDescent="0.25">
      <c r="B54" s="173"/>
      <c r="C54" s="173"/>
      <c r="D54" s="174"/>
    </row>
    <row r="55" spans="2:4" x14ac:dyDescent="0.25">
      <c r="B55" s="173"/>
      <c r="C55" s="173"/>
      <c r="D55" s="174"/>
    </row>
    <row r="56" spans="2:4" x14ac:dyDescent="0.25">
      <c r="D56" s="175"/>
    </row>
    <row r="57" spans="2:4" x14ac:dyDescent="0.25">
      <c r="D57" s="175"/>
    </row>
    <row r="58" spans="2:4" x14ac:dyDescent="0.25">
      <c r="D58" s="175"/>
    </row>
    <row r="59" spans="2:4" x14ac:dyDescent="0.25">
      <c r="D59" s="175"/>
    </row>
    <row r="60" spans="2:4" x14ac:dyDescent="0.25">
      <c r="D60" s="175"/>
    </row>
    <row r="61" spans="2:4" x14ac:dyDescent="0.25">
      <c r="D61" s="175"/>
    </row>
    <row r="62" spans="2:4" x14ac:dyDescent="0.25">
      <c r="D62" s="175"/>
    </row>
    <row r="63" spans="2:4" x14ac:dyDescent="0.25">
      <c r="D63" s="175"/>
    </row>
    <row r="64" spans="2:4" x14ac:dyDescent="0.25">
      <c r="D64" s="175"/>
    </row>
    <row r="65" spans="4:4" x14ac:dyDescent="0.25">
      <c r="D65" s="175"/>
    </row>
    <row r="66" spans="4:4" x14ac:dyDescent="0.25">
      <c r="D66" s="175"/>
    </row>
    <row r="67" spans="4:4" x14ac:dyDescent="0.25">
      <c r="D67" s="175"/>
    </row>
    <row r="68" spans="4:4" x14ac:dyDescent="0.25">
      <c r="D68" s="175"/>
    </row>
    <row r="69" spans="4:4" x14ac:dyDescent="0.25">
      <c r="D69" s="175"/>
    </row>
    <row r="70" spans="4:4" x14ac:dyDescent="0.25">
      <c r="D70" s="175"/>
    </row>
    <row r="71" spans="4:4" x14ac:dyDescent="0.25">
      <c r="D71" s="175"/>
    </row>
    <row r="72" spans="4:4" x14ac:dyDescent="0.25">
      <c r="D72" s="175"/>
    </row>
    <row r="73" spans="4:4" x14ac:dyDescent="0.25">
      <c r="D73" s="175"/>
    </row>
    <row r="74" spans="4:4" x14ac:dyDescent="0.25">
      <c r="D74" s="175"/>
    </row>
    <row r="75" spans="4:4" x14ac:dyDescent="0.25">
      <c r="D75" s="175"/>
    </row>
    <row r="76" spans="4:4" x14ac:dyDescent="0.25">
      <c r="D76" s="175"/>
    </row>
    <row r="77" spans="4:4" x14ac:dyDescent="0.25">
      <c r="D77" s="175"/>
    </row>
    <row r="78" spans="4:4" x14ac:dyDescent="0.25">
      <c r="D78" s="175"/>
    </row>
    <row r="79" spans="4:4" x14ac:dyDescent="0.25">
      <c r="D79" s="175"/>
    </row>
    <row r="80" spans="4:4" x14ac:dyDescent="0.25">
      <c r="D80" s="175"/>
    </row>
    <row r="81" spans="4:4" x14ac:dyDescent="0.25">
      <c r="D81" s="175"/>
    </row>
    <row r="82" spans="4:4" x14ac:dyDescent="0.25">
      <c r="D82" s="175"/>
    </row>
    <row r="83" spans="4:4" x14ac:dyDescent="0.25">
      <c r="D83" s="175"/>
    </row>
    <row r="84" spans="4:4" x14ac:dyDescent="0.25">
      <c r="D84" s="175"/>
    </row>
    <row r="85" spans="4:4" x14ac:dyDescent="0.25">
      <c r="D85" s="175"/>
    </row>
    <row r="86" spans="4:4" x14ac:dyDescent="0.25">
      <c r="D86" s="175"/>
    </row>
    <row r="87" spans="4:4" x14ac:dyDescent="0.25">
      <c r="D87" s="175"/>
    </row>
    <row r="88" spans="4:4" x14ac:dyDescent="0.25">
      <c r="D88" s="175"/>
    </row>
    <row r="89" spans="4:4" x14ac:dyDescent="0.25">
      <c r="D89" s="175"/>
    </row>
    <row r="90" spans="4:4" x14ac:dyDescent="0.25">
      <c r="D90" s="175"/>
    </row>
    <row r="91" spans="4:4" x14ac:dyDescent="0.25">
      <c r="D91" s="175"/>
    </row>
    <row r="92" spans="4:4" x14ac:dyDescent="0.25">
      <c r="D92" s="175"/>
    </row>
    <row r="93" spans="4:4" x14ac:dyDescent="0.25">
      <c r="D93" s="175"/>
    </row>
    <row r="94" spans="4:4" x14ac:dyDescent="0.25">
      <c r="D94" s="175"/>
    </row>
    <row r="95" spans="4:4" x14ac:dyDescent="0.25">
      <c r="D95" s="175"/>
    </row>
    <row r="96" spans="4:4" x14ac:dyDescent="0.25">
      <c r="D96" s="175"/>
    </row>
    <row r="97" spans="4:4" x14ac:dyDescent="0.25">
      <c r="D97" s="175"/>
    </row>
    <row r="98" spans="4:4" x14ac:dyDescent="0.25">
      <c r="D98" s="175"/>
    </row>
    <row r="99" spans="4:4" x14ac:dyDescent="0.25">
      <c r="D99" s="175"/>
    </row>
    <row r="100" spans="4:4" x14ac:dyDescent="0.25">
      <c r="D100" s="175"/>
    </row>
    <row r="101" spans="4:4" x14ac:dyDescent="0.25">
      <c r="D101" s="175"/>
    </row>
    <row r="102" spans="4:4" x14ac:dyDescent="0.25">
      <c r="D102" s="175"/>
    </row>
    <row r="103" spans="4:4" x14ac:dyDescent="0.25">
      <c r="D103" s="175"/>
    </row>
    <row r="104" spans="4:4" x14ac:dyDescent="0.25">
      <c r="D104" s="175"/>
    </row>
    <row r="105" spans="4:4" x14ac:dyDescent="0.25">
      <c r="D105" s="175"/>
    </row>
    <row r="106" spans="4:4" x14ac:dyDescent="0.25">
      <c r="D106" s="175"/>
    </row>
    <row r="107" spans="4:4" x14ac:dyDescent="0.25">
      <c r="D107" s="175"/>
    </row>
    <row r="108" spans="4:4" x14ac:dyDescent="0.25">
      <c r="D108" s="175"/>
    </row>
    <row r="109" spans="4:4" x14ac:dyDescent="0.25">
      <c r="D109" s="175"/>
    </row>
    <row r="110" spans="4:4" x14ac:dyDescent="0.25">
      <c r="D110" s="175"/>
    </row>
    <row r="111" spans="4:4" x14ac:dyDescent="0.25">
      <c r="D111" s="175"/>
    </row>
    <row r="112" spans="4:4" x14ac:dyDescent="0.25">
      <c r="D112" s="175"/>
    </row>
    <row r="113" spans="4:4" x14ac:dyDescent="0.25">
      <c r="D113" s="175"/>
    </row>
    <row r="114" spans="4:4" x14ac:dyDescent="0.25">
      <c r="D114" s="175"/>
    </row>
    <row r="115" spans="4:4" x14ac:dyDescent="0.25">
      <c r="D115" s="175"/>
    </row>
    <row r="116" spans="4:4" x14ac:dyDescent="0.25">
      <c r="D116" s="175"/>
    </row>
    <row r="117" spans="4:4" x14ac:dyDescent="0.25">
      <c r="D117" s="175"/>
    </row>
    <row r="118" spans="4:4" x14ac:dyDescent="0.25">
      <c r="D118" s="175"/>
    </row>
    <row r="119" spans="4:4" x14ac:dyDescent="0.25">
      <c r="D119" s="175"/>
    </row>
    <row r="120" spans="4:4" x14ac:dyDescent="0.25">
      <c r="D120" s="175"/>
    </row>
    <row r="121" spans="4:4" x14ac:dyDescent="0.25">
      <c r="D121" s="175"/>
    </row>
    <row r="122" spans="4:4" x14ac:dyDescent="0.25">
      <c r="D122" s="175"/>
    </row>
    <row r="123" spans="4:4" x14ac:dyDescent="0.25">
      <c r="D123" s="175"/>
    </row>
    <row r="124" spans="4:4" x14ac:dyDescent="0.25">
      <c r="D124" s="175"/>
    </row>
    <row r="125" spans="4:4" x14ac:dyDescent="0.25">
      <c r="D125" s="175"/>
    </row>
    <row r="126" spans="4:4" x14ac:dyDescent="0.25">
      <c r="D126" s="175"/>
    </row>
    <row r="127" spans="4:4" x14ac:dyDescent="0.25">
      <c r="D127" s="175"/>
    </row>
    <row r="128" spans="4:4" x14ac:dyDescent="0.25">
      <c r="D128" s="175"/>
    </row>
    <row r="129" spans="4:4" x14ac:dyDescent="0.25">
      <c r="D129" s="175"/>
    </row>
    <row r="130" spans="4:4" x14ac:dyDescent="0.25">
      <c r="D130" s="175"/>
    </row>
    <row r="131" spans="4:4" x14ac:dyDescent="0.25">
      <c r="D131" s="175"/>
    </row>
    <row r="132" spans="4:4" x14ac:dyDescent="0.25">
      <c r="D132" s="175"/>
    </row>
    <row r="133" spans="4:4" x14ac:dyDescent="0.25">
      <c r="D133" s="175"/>
    </row>
    <row r="134" spans="4:4" x14ac:dyDescent="0.25">
      <c r="D134" s="175"/>
    </row>
    <row r="135" spans="4:4" x14ac:dyDescent="0.25">
      <c r="D135" s="175"/>
    </row>
    <row r="136" spans="4:4" x14ac:dyDescent="0.25">
      <c r="D136" s="175"/>
    </row>
    <row r="137" spans="4:4" x14ac:dyDescent="0.25">
      <c r="D137" s="175"/>
    </row>
    <row r="138" spans="4:4" x14ac:dyDescent="0.25">
      <c r="D138" s="175"/>
    </row>
    <row r="139" spans="4:4" x14ac:dyDescent="0.25">
      <c r="D139" s="175"/>
    </row>
    <row r="140" spans="4:4" x14ac:dyDescent="0.25">
      <c r="D140" s="175"/>
    </row>
    <row r="141" spans="4:4" x14ac:dyDescent="0.25">
      <c r="D141" s="175"/>
    </row>
    <row r="142" spans="4:4" x14ac:dyDescent="0.25">
      <c r="D142" s="175"/>
    </row>
    <row r="143" spans="4:4" x14ac:dyDescent="0.25">
      <c r="D143" s="175"/>
    </row>
    <row r="144" spans="4:4" x14ac:dyDescent="0.25">
      <c r="D144" s="175"/>
    </row>
    <row r="145" spans="4:4" x14ac:dyDescent="0.25">
      <c r="D145" s="175"/>
    </row>
    <row r="146" spans="4:4" x14ac:dyDescent="0.25">
      <c r="D146" s="175"/>
    </row>
    <row r="147" spans="4:4" x14ac:dyDescent="0.25">
      <c r="D147" s="175"/>
    </row>
    <row r="148" spans="4:4" x14ac:dyDescent="0.25">
      <c r="D148" s="175"/>
    </row>
    <row r="149" spans="4:4" x14ac:dyDescent="0.25">
      <c r="D149" s="175"/>
    </row>
    <row r="150" spans="4:4" x14ac:dyDescent="0.25">
      <c r="D150" s="175"/>
    </row>
    <row r="151" spans="4:4" x14ac:dyDescent="0.25">
      <c r="D151" s="175"/>
    </row>
    <row r="152" spans="4:4" x14ac:dyDescent="0.25">
      <c r="D152" s="175"/>
    </row>
    <row r="153" spans="4:4" x14ac:dyDescent="0.25">
      <c r="D153" s="175"/>
    </row>
    <row r="154" spans="4:4" x14ac:dyDescent="0.25">
      <c r="D154" s="175"/>
    </row>
    <row r="155" spans="4:4" x14ac:dyDescent="0.25">
      <c r="D155" s="175"/>
    </row>
    <row r="156" spans="4:4" x14ac:dyDescent="0.25">
      <c r="D156" s="175"/>
    </row>
    <row r="157" spans="4:4" x14ac:dyDescent="0.25">
      <c r="D157" s="175"/>
    </row>
    <row r="158" spans="4:4" x14ac:dyDescent="0.25">
      <c r="D158" s="175"/>
    </row>
    <row r="159" spans="4:4" x14ac:dyDescent="0.25">
      <c r="D159" s="175"/>
    </row>
    <row r="160" spans="4:4" x14ac:dyDescent="0.25">
      <c r="D160" s="175"/>
    </row>
    <row r="161" spans="4:4" x14ac:dyDescent="0.25">
      <c r="D161" s="175"/>
    </row>
    <row r="162" spans="4:4" x14ac:dyDescent="0.25">
      <c r="D162" s="175"/>
    </row>
    <row r="163" spans="4:4" x14ac:dyDescent="0.25">
      <c r="D163" s="175"/>
    </row>
    <row r="164" spans="4:4" x14ac:dyDescent="0.25">
      <c r="D164" s="175"/>
    </row>
    <row r="165" spans="4:4" x14ac:dyDescent="0.25">
      <c r="D165" s="175"/>
    </row>
  </sheetData>
  <mergeCells count="3">
    <mergeCell ref="A6:D6"/>
    <mergeCell ref="A19:B19"/>
    <mergeCell ref="C1:D3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2"/>
  <sheetViews>
    <sheetView topLeftCell="A10" workbookViewId="0">
      <selection activeCell="B14" sqref="B14"/>
    </sheetView>
  </sheetViews>
  <sheetFormatPr defaultRowHeight="12.75" x14ac:dyDescent="0.2"/>
  <cols>
    <col min="1" max="1" width="9.140625" style="41"/>
    <col min="2" max="2" width="64.5703125" customWidth="1"/>
  </cols>
  <sheetData>
    <row r="1" spans="1:10" x14ac:dyDescent="0.2">
      <c r="A1" s="320" t="s">
        <v>122</v>
      </c>
      <c r="B1" s="320"/>
    </row>
    <row r="2" spans="1:10" ht="27" customHeight="1" x14ac:dyDescent="0.2">
      <c r="A2" s="200">
        <v>1</v>
      </c>
      <c r="B2" s="94" t="s">
        <v>310</v>
      </c>
      <c r="C2" s="93"/>
      <c r="D2" s="93"/>
    </row>
    <row r="3" spans="1:10" ht="27" customHeight="1" x14ac:dyDescent="0.2">
      <c r="A3" s="200">
        <v>2</v>
      </c>
      <c r="B3" s="96" t="s">
        <v>311</v>
      </c>
      <c r="C3" s="95"/>
      <c r="D3" s="95"/>
    </row>
    <row r="4" spans="1:10" ht="27" customHeight="1" x14ac:dyDescent="0.2">
      <c r="A4" s="200">
        <v>3</v>
      </c>
      <c r="B4" s="96" t="s">
        <v>377</v>
      </c>
      <c r="C4" s="95"/>
      <c r="D4" s="95"/>
    </row>
    <row r="5" spans="1:10" ht="27" customHeight="1" x14ac:dyDescent="0.2">
      <c r="A5" s="200">
        <v>4</v>
      </c>
      <c r="B5" s="97" t="s">
        <v>378</v>
      </c>
      <c r="C5" s="93"/>
      <c r="D5" s="93"/>
      <c r="E5" s="93"/>
      <c r="F5" s="93"/>
    </row>
    <row r="6" spans="1:10" ht="27" customHeight="1" x14ac:dyDescent="0.2">
      <c r="A6" s="200">
        <v>5</v>
      </c>
      <c r="B6" s="97" t="s">
        <v>382</v>
      </c>
      <c r="C6" s="93"/>
      <c r="D6" s="93"/>
      <c r="E6" s="93"/>
      <c r="F6" s="93"/>
    </row>
    <row r="7" spans="1:10" ht="42.75" customHeight="1" x14ac:dyDescent="0.2">
      <c r="A7" s="200">
        <v>6</v>
      </c>
      <c r="B7" s="99" t="s">
        <v>379</v>
      </c>
      <c r="C7" s="98"/>
      <c r="D7" s="98"/>
      <c r="E7" s="98"/>
    </row>
    <row r="8" spans="1:10" ht="40.5" customHeight="1" x14ac:dyDescent="0.2">
      <c r="A8" s="200">
        <v>7</v>
      </c>
      <c r="B8" s="94" t="s">
        <v>383</v>
      </c>
      <c r="C8" s="101"/>
      <c r="D8" s="101"/>
      <c r="E8" s="101"/>
    </row>
    <row r="9" spans="1:10" ht="32.25" customHeight="1" x14ac:dyDescent="0.2">
      <c r="A9" s="200">
        <v>8</v>
      </c>
      <c r="B9" s="105" t="s">
        <v>380</v>
      </c>
      <c r="C9" s="98"/>
      <c r="D9" s="98"/>
      <c r="E9" s="98"/>
      <c r="F9" s="98"/>
      <c r="G9" s="98"/>
      <c r="H9" s="98"/>
      <c r="I9" s="100"/>
    </row>
    <row r="10" spans="1:10" ht="33.75" customHeight="1" x14ac:dyDescent="0.2">
      <c r="A10" s="200">
        <v>9</v>
      </c>
      <c r="B10" s="105" t="s">
        <v>381</v>
      </c>
      <c r="C10" s="98"/>
      <c r="D10" s="98"/>
      <c r="E10" s="98"/>
      <c r="F10" s="98"/>
      <c r="G10" s="98"/>
      <c r="H10" s="98"/>
      <c r="I10" s="102"/>
      <c r="J10" s="100"/>
    </row>
    <row r="11" spans="1:10" ht="66" customHeight="1" x14ac:dyDescent="0.2">
      <c r="A11" s="200">
        <v>10</v>
      </c>
      <c r="B11" s="94" t="s">
        <v>384</v>
      </c>
      <c r="C11" s="103"/>
      <c r="D11" s="103"/>
      <c r="E11" s="103"/>
      <c r="F11" s="103"/>
      <c r="G11" s="103"/>
      <c r="H11" s="103"/>
      <c r="I11" s="104"/>
    </row>
    <row r="12" spans="1:10" ht="66" customHeight="1" x14ac:dyDescent="0.2">
      <c r="A12" s="200">
        <v>11</v>
      </c>
      <c r="B12" s="94" t="s">
        <v>385</v>
      </c>
    </row>
    <row r="13" spans="1:10" ht="27" customHeight="1" x14ac:dyDescent="0.2">
      <c r="A13" s="200">
        <v>12</v>
      </c>
      <c r="B13" s="94" t="s">
        <v>376</v>
      </c>
    </row>
    <row r="14" spans="1:10" ht="27" customHeight="1" x14ac:dyDescent="0.2">
      <c r="A14" s="200">
        <v>13</v>
      </c>
      <c r="B14" s="94" t="s">
        <v>386</v>
      </c>
    </row>
    <row r="15" spans="1:10" ht="27" customHeight="1" x14ac:dyDescent="0.2">
      <c r="A15" s="200">
        <v>14</v>
      </c>
      <c r="B15" s="40"/>
    </row>
    <row r="16" spans="1:10" ht="27" customHeight="1" x14ac:dyDescent="0.2">
      <c r="A16" s="200">
        <v>15</v>
      </c>
      <c r="B16" s="40"/>
    </row>
    <row r="17" spans="1:2" ht="27" customHeight="1" x14ac:dyDescent="0.2">
      <c r="A17" s="200">
        <v>16</v>
      </c>
      <c r="B17" s="40"/>
    </row>
    <row r="18" spans="1:2" ht="27" customHeight="1" x14ac:dyDescent="0.2">
      <c r="A18" s="200">
        <v>17</v>
      </c>
      <c r="B18" s="40"/>
    </row>
    <row r="19" spans="1:2" ht="27" customHeight="1" x14ac:dyDescent="0.2">
      <c r="A19" s="200">
        <v>18</v>
      </c>
      <c r="B19" s="40"/>
    </row>
    <row r="20" spans="1:2" ht="27" customHeight="1" x14ac:dyDescent="0.2">
      <c r="A20" s="200">
        <v>19</v>
      </c>
      <c r="B20" s="40"/>
    </row>
    <row r="21" spans="1:2" ht="27" customHeight="1" x14ac:dyDescent="0.2">
      <c r="A21" s="200">
        <v>20</v>
      </c>
      <c r="B21" s="40"/>
    </row>
    <row r="22" spans="1:2" ht="27" customHeight="1" x14ac:dyDescent="0.2">
      <c r="A22" s="200">
        <v>21</v>
      </c>
      <c r="B22" s="40"/>
    </row>
    <row r="23" spans="1:2" ht="27" customHeight="1" x14ac:dyDescent="0.2">
      <c r="A23" s="200">
        <v>22</v>
      </c>
      <c r="B23" s="40"/>
    </row>
    <row r="24" spans="1:2" ht="27" customHeight="1" x14ac:dyDescent="0.2">
      <c r="A24" s="200">
        <v>23</v>
      </c>
      <c r="B24" s="40"/>
    </row>
    <row r="25" spans="1:2" ht="27" customHeight="1" x14ac:dyDescent="0.2">
      <c r="A25" s="200">
        <v>24</v>
      </c>
      <c r="B25" s="40"/>
    </row>
    <row r="26" spans="1:2" ht="27" customHeight="1" x14ac:dyDescent="0.2">
      <c r="A26" s="200">
        <v>25</v>
      </c>
      <c r="B26" s="40"/>
    </row>
    <row r="27" spans="1:2" ht="27" customHeight="1" x14ac:dyDescent="0.2">
      <c r="A27" s="200">
        <v>26</v>
      </c>
      <c r="B27" s="40"/>
    </row>
    <row r="28" spans="1:2" ht="27" customHeight="1" x14ac:dyDescent="0.2">
      <c r="A28" s="200">
        <v>27</v>
      </c>
      <c r="B28" s="40"/>
    </row>
    <row r="29" spans="1:2" ht="27" customHeight="1" x14ac:dyDescent="0.2">
      <c r="A29" s="200">
        <v>28</v>
      </c>
      <c r="B29" s="40"/>
    </row>
    <row r="30" spans="1:2" ht="27" customHeight="1" x14ac:dyDescent="0.2">
      <c r="A30" s="200">
        <v>29</v>
      </c>
      <c r="B30" s="40"/>
    </row>
    <row r="31" spans="1:2" ht="27" customHeight="1" x14ac:dyDescent="0.2">
      <c r="A31" s="200">
        <v>30</v>
      </c>
      <c r="B31" s="40"/>
    </row>
    <row r="32" spans="1:2" ht="27" customHeight="1" x14ac:dyDescent="0.2">
      <c r="A32" s="200">
        <v>31</v>
      </c>
      <c r="B32" s="40"/>
    </row>
  </sheetData>
  <mergeCells count="1">
    <mergeCell ref="A1:B1"/>
  </mergeCells>
  <phoneticPr fontId="0" type="noConversion"/>
  <pageMargins left="0.70866141732283472" right="0.70866141732283472" top="0.33" bottom="0.27" header="0.31496062992125984" footer="0.31496062992125984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8"/>
  <sheetViews>
    <sheetView view="pageBreakPreview" topLeftCell="A3" zoomScale="60" zoomScaleNormal="100" workbookViewId="0">
      <selection activeCell="E3" sqref="E3"/>
    </sheetView>
  </sheetViews>
  <sheetFormatPr defaultRowHeight="12.75" x14ac:dyDescent="0.2"/>
  <cols>
    <col min="1" max="1" width="14.5703125" customWidth="1"/>
    <col min="2" max="2" width="46.42578125" customWidth="1"/>
    <col min="3" max="3" width="67.42578125" customWidth="1"/>
  </cols>
  <sheetData>
    <row r="1" spans="1:10" ht="87.75" customHeight="1" x14ac:dyDescent="0.3">
      <c r="A1" s="2"/>
      <c r="B1" s="2"/>
      <c r="C1" s="198" t="s">
        <v>441</v>
      </c>
      <c r="D1" s="80"/>
      <c r="E1" s="80"/>
      <c r="F1" s="3"/>
      <c r="G1" s="3"/>
      <c r="H1" s="3"/>
      <c r="I1" s="3"/>
      <c r="J1" s="3"/>
    </row>
    <row r="2" spans="1:10" ht="18.75" x14ac:dyDescent="0.3">
      <c r="A2" s="2"/>
      <c r="B2" s="2"/>
      <c r="C2" s="2"/>
    </row>
    <row r="3" spans="1:10" ht="66" customHeight="1" thickBot="1" x14ac:dyDescent="0.25">
      <c r="A3" s="289" t="s">
        <v>352</v>
      </c>
      <c r="B3" s="289"/>
      <c r="C3" s="289"/>
    </row>
    <row r="4" spans="1:10" s="7" customFormat="1" ht="64.900000000000006" customHeight="1" x14ac:dyDescent="0.2">
      <c r="A4" s="4" t="s">
        <v>313</v>
      </c>
      <c r="B4" s="5" t="s">
        <v>314</v>
      </c>
      <c r="C4" s="6" t="s">
        <v>315</v>
      </c>
    </row>
    <row r="5" spans="1:10" x14ac:dyDescent="0.2">
      <c r="A5" s="290" t="s">
        <v>200</v>
      </c>
      <c r="B5" s="291"/>
      <c r="C5" s="292"/>
    </row>
    <row r="6" spans="1:10" x14ac:dyDescent="0.2">
      <c r="A6" s="230">
        <v>801</v>
      </c>
      <c r="B6" s="230" t="s">
        <v>344</v>
      </c>
      <c r="C6" s="231" t="s">
        <v>345</v>
      </c>
    </row>
    <row r="7" spans="1:10" x14ac:dyDescent="0.2">
      <c r="A7" s="143" t="s">
        <v>129</v>
      </c>
      <c r="B7" s="144" t="s">
        <v>168</v>
      </c>
      <c r="C7" s="145" t="s">
        <v>169</v>
      </c>
    </row>
    <row r="8" spans="1:10" x14ac:dyDescent="0.2">
      <c r="A8" s="143" t="s">
        <v>129</v>
      </c>
      <c r="B8" s="144" t="s">
        <v>170</v>
      </c>
      <c r="C8" s="145" t="s">
        <v>171</v>
      </c>
    </row>
  </sheetData>
  <mergeCells count="2">
    <mergeCell ref="A3:C3"/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topLeftCell="A4" zoomScale="60" zoomScaleNormal="100" workbookViewId="0">
      <selection activeCell="G5" sqref="G5"/>
    </sheetView>
  </sheetViews>
  <sheetFormatPr defaultRowHeight="12.75" x14ac:dyDescent="0.2"/>
  <cols>
    <col min="1" max="1" width="56.140625" customWidth="1"/>
    <col min="2" max="2" width="29" customWidth="1"/>
    <col min="5" max="5" width="10.5703125" customWidth="1"/>
  </cols>
  <sheetData>
    <row r="1" spans="1:12" ht="96.75" customHeight="1" x14ac:dyDescent="0.2">
      <c r="A1" s="293"/>
      <c r="B1" s="293"/>
      <c r="C1" s="293" t="s">
        <v>442</v>
      </c>
      <c r="D1" s="293"/>
      <c r="E1" s="293"/>
      <c r="F1" s="146"/>
      <c r="G1" s="293"/>
      <c r="H1" s="293"/>
      <c r="I1" s="293"/>
      <c r="J1" s="293"/>
      <c r="K1" s="293"/>
      <c r="L1" s="293"/>
    </row>
    <row r="2" spans="1:12" ht="12.75" customHeight="1" x14ac:dyDescent="0.2">
      <c r="A2" s="293"/>
      <c r="B2" s="293"/>
      <c r="C2" s="293"/>
      <c r="D2" s="293"/>
      <c r="E2" s="293"/>
      <c r="F2" s="146"/>
      <c r="G2" s="293"/>
      <c r="H2" s="293"/>
      <c r="I2" s="293"/>
      <c r="J2" s="293"/>
      <c r="K2" s="293"/>
      <c r="L2" s="293"/>
    </row>
    <row r="3" spans="1:12" ht="12.75" customHeight="1" x14ac:dyDescent="0.2">
      <c r="A3" s="293"/>
      <c r="B3" s="293"/>
      <c r="C3" s="293"/>
      <c r="D3" s="293"/>
      <c r="E3" s="293"/>
      <c r="F3" s="146"/>
      <c r="G3" s="293"/>
      <c r="H3" s="293"/>
      <c r="I3" s="294"/>
      <c r="J3" s="294"/>
      <c r="K3" s="294"/>
      <c r="L3" s="294"/>
    </row>
    <row r="4" spans="1:12" ht="65.25" customHeight="1" x14ac:dyDescent="0.2">
      <c r="A4" s="289" t="s">
        <v>430</v>
      </c>
      <c r="B4" s="289"/>
      <c r="C4" s="289"/>
      <c r="D4" s="289"/>
      <c r="E4" s="289"/>
      <c r="F4" s="269"/>
      <c r="G4" s="269"/>
      <c r="H4" s="269"/>
      <c r="I4" s="269"/>
      <c r="J4" s="269"/>
      <c r="K4" s="269"/>
      <c r="L4" s="269"/>
    </row>
    <row r="5" spans="1:12" ht="26.25" customHeight="1" x14ac:dyDescent="0.2">
      <c r="A5" s="23"/>
      <c r="B5" s="23"/>
      <c r="C5" s="263"/>
      <c r="D5" s="263"/>
      <c r="E5" s="88" t="s">
        <v>423</v>
      </c>
    </row>
    <row r="6" spans="1:12" ht="40.5" customHeight="1" x14ac:dyDescent="0.2">
      <c r="A6" s="63"/>
      <c r="B6" s="152" t="s">
        <v>297</v>
      </c>
      <c r="C6" s="107" t="s">
        <v>431</v>
      </c>
      <c r="D6" s="107" t="s">
        <v>432</v>
      </c>
      <c r="E6" s="107" t="s">
        <v>443</v>
      </c>
    </row>
    <row r="7" spans="1:12" x14ac:dyDescent="0.2">
      <c r="A7" s="63" t="s">
        <v>424</v>
      </c>
      <c r="B7" s="63"/>
      <c r="C7" s="264"/>
      <c r="D7" s="264"/>
      <c r="E7" s="264"/>
    </row>
    <row r="8" spans="1:12" x14ac:dyDescent="0.2">
      <c r="A8" s="63" t="s">
        <v>425</v>
      </c>
      <c r="B8" s="265" t="s">
        <v>426</v>
      </c>
      <c r="C8" s="266">
        <v>0</v>
      </c>
      <c r="D8" s="266">
        <v>0</v>
      </c>
      <c r="E8" s="266">
        <v>0</v>
      </c>
    </row>
    <row r="9" spans="1:12" ht="16.5" customHeight="1" x14ac:dyDescent="0.2">
      <c r="A9" s="63" t="s">
        <v>427</v>
      </c>
      <c r="B9" s="63"/>
      <c r="C9" s="63"/>
      <c r="D9" s="264"/>
      <c r="E9" s="264"/>
    </row>
    <row r="10" spans="1:12" ht="17.25" customHeight="1" x14ac:dyDescent="0.2">
      <c r="A10" s="267" t="s">
        <v>428</v>
      </c>
      <c r="B10" s="268" t="s">
        <v>429</v>
      </c>
      <c r="C10" s="266">
        <v>0</v>
      </c>
      <c r="D10" s="266">
        <v>0</v>
      </c>
      <c r="E10" s="266">
        <v>0</v>
      </c>
    </row>
    <row r="11" spans="1:12" ht="27.75" customHeight="1" x14ac:dyDescent="0.2">
      <c r="A11" s="267" t="s">
        <v>169</v>
      </c>
      <c r="B11" s="268" t="s">
        <v>436</v>
      </c>
      <c r="C11" s="266">
        <v>0</v>
      </c>
      <c r="D11" s="266">
        <v>0</v>
      </c>
      <c r="E11" s="266">
        <v>0</v>
      </c>
    </row>
    <row r="12" spans="1:12" ht="33" customHeight="1" x14ac:dyDescent="0.2">
      <c r="A12" s="267" t="s">
        <v>171</v>
      </c>
      <c r="B12" s="268" t="s">
        <v>437</v>
      </c>
      <c r="C12" s="266">
        <v>0</v>
      </c>
      <c r="D12" s="266">
        <v>0</v>
      </c>
      <c r="E12" s="266">
        <v>0</v>
      </c>
    </row>
  </sheetData>
  <mergeCells count="5">
    <mergeCell ref="G1:H3"/>
    <mergeCell ref="I1:L3"/>
    <mergeCell ref="C1:E3"/>
    <mergeCell ref="A4:E4"/>
    <mergeCell ref="A1:B3"/>
  </mergeCells>
  <phoneticPr fontId="0" type="noConversion"/>
  <pageMargins left="0.7" right="0.7" top="0.75" bottom="0.75" header="0.3" footer="0.3"/>
  <pageSetup paperSize="9" scale="78" orientation="portrait" verticalDpi="0" r:id="rId1"/>
  <colBreaks count="1" manualBreakCount="1">
    <brk id="5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2"/>
  <sheetViews>
    <sheetView view="pageBreakPreview" topLeftCell="A25" zoomScaleSheetLayoutView="100" workbookViewId="0">
      <selection activeCell="B19" sqref="B19"/>
    </sheetView>
  </sheetViews>
  <sheetFormatPr defaultRowHeight="12.75" x14ac:dyDescent="0.2"/>
  <cols>
    <col min="1" max="1" width="17.42578125" customWidth="1"/>
    <col min="2" max="2" width="35.85546875" style="16" customWidth="1"/>
    <col min="3" max="3" width="53.85546875" style="22" customWidth="1"/>
    <col min="4" max="4" width="15.85546875" style="22" hidden="1" customWidth="1"/>
    <col min="5" max="5" width="14.28515625" style="22" hidden="1" customWidth="1"/>
    <col min="6" max="6" width="18.85546875" style="16" customWidth="1"/>
    <col min="7" max="7" width="13.7109375" hidden="1" customWidth="1"/>
  </cols>
  <sheetData>
    <row r="1" spans="1:8" s="8" customFormat="1" ht="80.25" customHeight="1" x14ac:dyDescent="0.2">
      <c r="B1" s="11"/>
      <c r="C1" s="293" t="s">
        <v>444</v>
      </c>
      <c r="D1" s="293"/>
      <c r="E1" s="293"/>
      <c r="F1" s="293"/>
    </row>
    <row r="2" spans="1:8" s="45" customFormat="1" ht="47.25" customHeight="1" x14ac:dyDescent="0.3">
      <c r="A2" s="295" t="s">
        <v>445</v>
      </c>
      <c r="B2" s="296"/>
      <c r="C2" s="296"/>
      <c r="D2" s="296"/>
      <c r="E2" s="296"/>
      <c r="F2" s="296"/>
    </row>
    <row r="3" spans="1:8" s="8" customFormat="1" ht="15.75" x14ac:dyDescent="0.2">
      <c r="A3" s="12"/>
      <c r="B3" s="13"/>
      <c r="C3" s="14"/>
      <c r="D3" s="14"/>
      <c r="E3" s="14"/>
      <c r="F3" s="106" t="s">
        <v>113</v>
      </c>
    </row>
    <row r="4" spans="1:8" s="45" customFormat="1" ht="25.5" x14ac:dyDescent="0.3">
      <c r="A4" s="62" t="s">
        <v>320</v>
      </c>
      <c r="B4" s="62" t="s">
        <v>321</v>
      </c>
      <c r="C4" s="62" t="s">
        <v>317</v>
      </c>
      <c r="D4" s="62" t="s">
        <v>341</v>
      </c>
      <c r="E4" s="62" t="s">
        <v>340</v>
      </c>
      <c r="F4" s="107" t="s">
        <v>446</v>
      </c>
      <c r="G4" s="63" t="s">
        <v>156</v>
      </c>
      <c r="H4" s="8"/>
    </row>
    <row r="5" spans="1:8" s="15" customFormat="1" ht="15.75" x14ac:dyDescent="0.25">
      <c r="A5" s="64">
        <v>1</v>
      </c>
      <c r="B5" s="64">
        <v>2</v>
      </c>
      <c r="C5" s="64">
        <v>3</v>
      </c>
      <c r="D5" s="64"/>
      <c r="E5" s="64"/>
      <c r="F5" s="64">
        <v>4</v>
      </c>
      <c r="G5" s="65"/>
      <c r="H5" s="8"/>
    </row>
    <row r="6" spans="1:8" s="45" customFormat="1" ht="18.75" x14ac:dyDescent="0.3">
      <c r="A6" s="121" t="s">
        <v>159</v>
      </c>
      <c r="B6" s="201" t="s">
        <v>323</v>
      </c>
      <c r="C6" s="202" t="s">
        <v>324</v>
      </c>
      <c r="D6" s="203">
        <f>D7+D16</f>
        <v>250.5</v>
      </c>
      <c r="E6" s="203">
        <f>F6-D6</f>
        <v>-30.5</v>
      </c>
      <c r="F6" s="203">
        <f>F7+F16</f>
        <v>220</v>
      </c>
      <c r="G6" s="62">
        <f>G7+G16</f>
        <v>425.9</v>
      </c>
      <c r="H6" s="8"/>
    </row>
    <row r="7" spans="1:8" s="45" customFormat="1" ht="18.75" x14ac:dyDescent="0.3">
      <c r="A7" s="204"/>
      <c r="B7" s="201"/>
      <c r="C7" s="123" t="s">
        <v>325</v>
      </c>
      <c r="D7" s="203">
        <f>D8+D9+D10+D12</f>
        <v>198.5</v>
      </c>
      <c r="E7" s="203">
        <f t="shared" ref="E7:E32" si="0">F7-D7</f>
        <v>-33.599999999999994</v>
      </c>
      <c r="F7" s="203">
        <f>F8+F9+F10+F12</f>
        <v>164.9</v>
      </c>
      <c r="G7" s="62">
        <f>G8+G11+G13+G14+G9</f>
        <v>389.9</v>
      </c>
      <c r="H7" s="8"/>
    </row>
    <row r="8" spans="1:8" s="45" customFormat="1" ht="18.75" x14ac:dyDescent="0.3">
      <c r="A8" s="205">
        <v>182</v>
      </c>
      <c r="B8" s="206" t="s">
        <v>326</v>
      </c>
      <c r="C8" s="123" t="s">
        <v>327</v>
      </c>
      <c r="D8" s="207">
        <v>60</v>
      </c>
      <c r="E8" s="203">
        <f t="shared" si="0"/>
        <v>15</v>
      </c>
      <c r="F8" s="207">
        <v>75</v>
      </c>
      <c r="G8" s="65">
        <v>125</v>
      </c>
      <c r="H8" s="8"/>
    </row>
    <row r="9" spans="1:8" s="45" customFormat="1" ht="25.5" hidden="1" x14ac:dyDescent="0.3">
      <c r="A9" s="205">
        <v>100</v>
      </c>
      <c r="B9" s="206" t="s">
        <v>117</v>
      </c>
      <c r="C9" s="123" t="s">
        <v>328</v>
      </c>
      <c r="D9" s="207"/>
      <c r="E9" s="203">
        <f t="shared" si="0"/>
        <v>0</v>
      </c>
      <c r="F9" s="207"/>
      <c r="G9" s="65">
        <v>227.9</v>
      </c>
      <c r="H9" s="8"/>
    </row>
    <row r="10" spans="1:8" s="46" customFormat="1" ht="18.75" x14ac:dyDescent="0.3">
      <c r="A10" s="201">
        <v>182</v>
      </c>
      <c r="B10" s="201" t="s">
        <v>329</v>
      </c>
      <c r="C10" s="202" t="s">
        <v>330</v>
      </c>
      <c r="D10" s="203">
        <f>D11</f>
        <v>0.5</v>
      </c>
      <c r="E10" s="203">
        <f t="shared" si="0"/>
        <v>-0.5</v>
      </c>
      <c r="F10" s="203">
        <f>F11</f>
        <v>0</v>
      </c>
      <c r="G10" s="62">
        <f>G11</f>
        <v>4</v>
      </c>
      <c r="H10" s="67"/>
    </row>
    <row r="11" spans="1:8" s="45" customFormat="1" ht="18.75" x14ac:dyDescent="0.3">
      <c r="A11" s="201">
        <v>182</v>
      </c>
      <c r="B11" s="205" t="s">
        <v>331</v>
      </c>
      <c r="C11" s="123" t="s">
        <v>332</v>
      </c>
      <c r="D11" s="207">
        <v>0.5</v>
      </c>
      <c r="E11" s="203">
        <f t="shared" si="0"/>
        <v>-0.5</v>
      </c>
      <c r="F11" s="207"/>
      <c r="G11" s="65">
        <v>4</v>
      </c>
      <c r="H11" s="8"/>
    </row>
    <row r="12" spans="1:8" s="46" customFormat="1" ht="18.75" x14ac:dyDescent="0.3">
      <c r="A12" s="201">
        <v>182</v>
      </c>
      <c r="B12" s="201" t="s">
        <v>333</v>
      </c>
      <c r="C12" s="202" t="s">
        <v>334</v>
      </c>
      <c r="D12" s="203">
        <f>D13+D14</f>
        <v>138</v>
      </c>
      <c r="E12" s="203">
        <f t="shared" si="0"/>
        <v>-48.099999999999994</v>
      </c>
      <c r="F12" s="203">
        <f>F13+F14</f>
        <v>89.9</v>
      </c>
      <c r="G12" s="62">
        <f>G13+G14</f>
        <v>33</v>
      </c>
      <c r="H12" s="67"/>
    </row>
    <row r="13" spans="1:8" s="46" customFormat="1" ht="18.75" x14ac:dyDescent="0.3">
      <c r="A13" s="201">
        <v>182</v>
      </c>
      <c r="B13" s="205" t="s">
        <v>114</v>
      </c>
      <c r="C13" s="123" t="s">
        <v>157</v>
      </c>
      <c r="D13" s="203">
        <v>32</v>
      </c>
      <c r="E13" s="203">
        <f t="shared" si="0"/>
        <v>-0.5</v>
      </c>
      <c r="F13" s="203">
        <v>31.5</v>
      </c>
      <c r="G13" s="68">
        <v>8</v>
      </c>
      <c r="H13" s="67"/>
    </row>
    <row r="14" spans="1:8" s="45" customFormat="1" ht="18.75" x14ac:dyDescent="0.3">
      <c r="A14" s="201">
        <v>182</v>
      </c>
      <c r="B14" s="205" t="s">
        <v>115</v>
      </c>
      <c r="C14" s="123" t="s">
        <v>158</v>
      </c>
      <c r="D14" s="207">
        <v>106</v>
      </c>
      <c r="E14" s="203">
        <f t="shared" si="0"/>
        <v>-47.6</v>
      </c>
      <c r="F14" s="207">
        <v>58.4</v>
      </c>
      <c r="G14" s="65">
        <v>25</v>
      </c>
      <c r="H14" s="8"/>
    </row>
    <row r="15" spans="1:8" s="46" customFormat="1" ht="18.75" x14ac:dyDescent="0.3">
      <c r="A15" s="121" t="s">
        <v>159</v>
      </c>
      <c r="B15" s="201" t="s">
        <v>335</v>
      </c>
      <c r="C15" s="202" t="s">
        <v>336</v>
      </c>
      <c r="D15" s="203"/>
      <c r="E15" s="203">
        <f t="shared" si="0"/>
        <v>0</v>
      </c>
      <c r="F15" s="203"/>
      <c r="G15" s="68"/>
      <c r="H15" s="67"/>
    </row>
    <row r="16" spans="1:8" s="45" customFormat="1" ht="18.75" x14ac:dyDescent="0.3">
      <c r="A16" s="208"/>
      <c r="B16" s="205"/>
      <c r="C16" s="123" t="s">
        <v>339</v>
      </c>
      <c r="D16" s="203">
        <f>D21+D24+D22</f>
        <v>52</v>
      </c>
      <c r="E16" s="203">
        <f t="shared" si="0"/>
        <v>3.1000000000000014</v>
      </c>
      <c r="F16" s="203">
        <f>F21+F24+F22</f>
        <v>55.1</v>
      </c>
      <c r="G16" s="62">
        <f>G17+G20+G23</f>
        <v>36</v>
      </c>
      <c r="H16" s="8"/>
    </row>
    <row r="17" spans="1:8" s="46" customFormat="1" ht="25.5" x14ac:dyDescent="0.3">
      <c r="A17" s="121" t="s">
        <v>129</v>
      </c>
      <c r="B17" s="201" t="s">
        <v>354</v>
      </c>
      <c r="C17" s="202" t="s">
        <v>355</v>
      </c>
      <c r="D17" s="203">
        <v>0</v>
      </c>
      <c r="E17" s="203">
        <f t="shared" si="0"/>
        <v>0</v>
      </c>
      <c r="F17" s="203">
        <v>0</v>
      </c>
      <c r="G17" s="68">
        <v>18.5</v>
      </c>
      <c r="H17" s="67"/>
    </row>
    <row r="18" spans="1:8" s="46" customFormat="1" ht="63.75" x14ac:dyDescent="0.3">
      <c r="A18" s="121" t="s">
        <v>129</v>
      </c>
      <c r="B18" s="209" t="s">
        <v>160</v>
      </c>
      <c r="C18" s="210" t="s">
        <v>161</v>
      </c>
      <c r="D18" s="203">
        <v>0</v>
      </c>
      <c r="E18" s="203">
        <f t="shared" si="0"/>
        <v>0</v>
      </c>
      <c r="F18" s="203">
        <v>0</v>
      </c>
      <c r="G18" s="68">
        <v>18.5</v>
      </c>
      <c r="H18" s="67"/>
    </row>
    <row r="19" spans="1:8" s="46" customFormat="1" ht="63.75" x14ac:dyDescent="0.3">
      <c r="A19" s="121" t="s">
        <v>129</v>
      </c>
      <c r="B19" s="209" t="s">
        <v>162</v>
      </c>
      <c r="C19" s="210" t="s">
        <v>163</v>
      </c>
      <c r="D19" s="203">
        <v>0</v>
      </c>
      <c r="E19" s="203">
        <f t="shared" si="0"/>
        <v>0</v>
      </c>
      <c r="F19" s="203">
        <v>0</v>
      </c>
      <c r="G19" s="68">
        <v>18.5</v>
      </c>
      <c r="H19" s="67"/>
    </row>
    <row r="20" spans="1:8" s="46" customFormat="1" ht="25.5" x14ac:dyDescent="0.3">
      <c r="A20" s="201">
        <v>801</v>
      </c>
      <c r="B20" s="201" t="s">
        <v>356</v>
      </c>
      <c r="C20" s="211" t="s">
        <v>357</v>
      </c>
      <c r="D20" s="203">
        <v>0</v>
      </c>
      <c r="E20" s="203">
        <f t="shared" si="0"/>
        <v>44.7</v>
      </c>
      <c r="F20" s="203">
        <f>F21+F22</f>
        <v>44.7</v>
      </c>
      <c r="G20" s="68">
        <v>9.5</v>
      </c>
      <c r="H20" s="67"/>
    </row>
    <row r="21" spans="1:8" s="46" customFormat="1" ht="25.5" x14ac:dyDescent="0.3">
      <c r="A21" s="121" t="s">
        <v>129</v>
      </c>
      <c r="B21" s="205" t="s">
        <v>164</v>
      </c>
      <c r="C21" s="212" t="s">
        <v>165</v>
      </c>
      <c r="D21" s="203">
        <v>11.6</v>
      </c>
      <c r="E21" s="203">
        <f t="shared" si="0"/>
        <v>2.7000000000000011</v>
      </c>
      <c r="F21" s="203">
        <v>14.3</v>
      </c>
      <c r="G21" s="68">
        <v>9.5</v>
      </c>
      <c r="H21" s="67"/>
    </row>
    <row r="22" spans="1:8" s="46" customFormat="1" ht="25.5" x14ac:dyDescent="0.3">
      <c r="A22" s="121" t="s">
        <v>129</v>
      </c>
      <c r="B22" s="205" t="s">
        <v>179</v>
      </c>
      <c r="C22" s="212" t="s">
        <v>347</v>
      </c>
      <c r="D22" s="203">
        <v>30.4</v>
      </c>
      <c r="E22" s="203">
        <f t="shared" si="0"/>
        <v>0</v>
      </c>
      <c r="F22" s="203">
        <v>30.4</v>
      </c>
      <c r="G22" s="68"/>
      <c r="H22" s="67"/>
    </row>
    <row r="23" spans="1:8" s="46" customFormat="1" ht="18.75" x14ac:dyDescent="0.3">
      <c r="A23" s="121" t="s">
        <v>129</v>
      </c>
      <c r="B23" s="201" t="s">
        <v>251</v>
      </c>
      <c r="C23" s="202" t="s">
        <v>116</v>
      </c>
      <c r="D23" s="203">
        <v>0</v>
      </c>
      <c r="E23" s="203">
        <f t="shared" si="0"/>
        <v>10.4</v>
      </c>
      <c r="F23" s="203">
        <f>F24</f>
        <v>10.4</v>
      </c>
      <c r="G23" s="68">
        <v>8</v>
      </c>
      <c r="H23" s="67"/>
    </row>
    <row r="24" spans="1:8" s="46" customFormat="1" ht="25.5" x14ac:dyDescent="0.3">
      <c r="A24" s="121" t="s">
        <v>129</v>
      </c>
      <c r="B24" s="206" t="s">
        <v>269</v>
      </c>
      <c r="C24" s="213" t="s">
        <v>166</v>
      </c>
      <c r="D24" s="203">
        <v>10</v>
      </c>
      <c r="E24" s="203">
        <f t="shared" si="0"/>
        <v>0.40000000000000036</v>
      </c>
      <c r="F24" s="203">
        <v>10.4</v>
      </c>
      <c r="G24" s="68">
        <v>8</v>
      </c>
      <c r="H24" s="67"/>
    </row>
    <row r="25" spans="1:8" s="47" customFormat="1" ht="18.75" x14ac:dyDescent="0.3">
      <c r="A25" s="121" t="s">
        <v>129</v>
      </c>
      <c r="B25" s="201" t="s">
        <v>358</v>
      </c>
      <c r="C25" s="202" t="s">
        <v>359</v>
      </c>
      <c r="D25" s="203">
        <f>D26</f>
        <v>6015.2999999999993</v>
      </c>
      <c r="E25" s="203">
        <f t="shared" si="0"/>
        <v>1669.9600000000009</v>
      </c>
      <c r="F25" s="203">
        <f>F26</f>
        <v>7685.26</v>
      </c>
      <c r="G25" s="69">
        <v>3209.6</v>
      </c>
      <c r="H25" s="70"/>
    </row>
    <row r="26" spans="1:8" s="48" customFormat="1" ht="25.5" x14ac:dyDescent="0.3">
      <c r="A26" s="121" t="s">
        <v>129</v>
      </c>
      <c r="B26" s="201" t="s">
        <v>360</v>
      </c>
      <c r="C26" s="202" t="s">
        <v>361</v>
      </c>
      <c r="D26" s="203">
        <f>D27+D29+D30+D31</f>
        <v>6015.2999999999993</v>
      </c>
      <c r="E26" s="203">
        <f t="shared" si="0"/>
        <v>1669.9600000000009</v>
      </c>
      <c r="F26" s="203">
        <f>F27+F29+F30+F31</f>
        <v>7685.26</v>
      </c>
      <c r="G26" s="62">
        <f>G27+G29+G30+G31</f>
        <v>3209.6</v>
      </c>
      <c r="H26" s="71"/>
    </row>
    <row r="27" spans="1:8" s="48" customFormat="1" ht="25.5" x14ac:dyDescent="0.3">
      <c r="A27" s="121" t="s">
        <v>129</v>
      </c>
      <c r="B27" s="205" t="s">
        <v>360</v>
      </c>
      <c r="C27" s="123" t="s">
        <v>361</v>
      </c>
      <c r="D27" s="203">
        <f>D28</f>
        <v>2503.6</v>
      </c>
      <c r="E27" s="203">
        <f t="shared" si="0"/>
        <v>223.80000000000018</v>
      </c>
      <c r="F27" s="203">
        <f>F28</f>
        <v>2727.4</v>
      </c>
      <c r="G27" s="72">
        <f>G28</f>
        <v>3142.7</v>
      </c>
      <c r="H27" s="71"/>
    </row>
    <row r="28" spans="1:8" s="48" customFormat="1" ht="25.5" x14ac:dyDescent="0.3">
      <c r="A28" s="121" t="s">
        <v>129</v>
      </c>
      <c r="B28" s="205" t="s">
        <v>253</v>
      </c>
      <c r="C28" s="123" t="s">
        <v>118</v>
      </c>
      <c r="D28" s="203">
        <v>2503.6</v>
      </c>
      <c r="E28" s="203">
        <f t="shared" si="0"/>
        <v>223.80000000000018</v>
      </c>
      <c r="F28" s="203">
        <v>2727.4</v>
      </c>
      <c r="G28" s="72">
        <v>3142.7</v>
      </c>
      <c r="H28" s="71"/>
    </row>
    <row r="29" spans="1:8" s="48" customFormat="1" ht="25.5" x14ac:dyDescent="0.3">
      <c r="A29" s="121" t="s">
        <v>129</v>
      </c>
      <c r="B29" s="205" t="s">
        <v>254</v>
      </c>
      <c r="C29" s="123" t="s">
        <v>119</v>
      </c>
      <c r="D29" s="214"/>
      <c r="E29" s="203">
        <f t="shared" si="0"/>
        <v>0</v>
      </c>
      <c r="F29" s="214"/>
      <c r="G29" s="72"/>
      <c r="H29" s="71"/>
    </row>
    <row r="30" spans="1:8" s="48" customFormat="1" ht="25.5" x14ac:dyDescent="0.3">
      <c r="A30" s="121" t="s">
        <v>129</v>
      </c>
      <c r="B30" s="205" t="s">
        <v>255</v>
      </c>
      <c r="C30" s="123" t="s">
        <v>120</v>
      </c>
      <c r="D30" s="203">
        <v>144.69999999999999</v>
      </c>
      <c r="E30" s="203">
        <f t="shared" si="0"/>
        <v>63.900000000000006</v>
      </c>
      <c r="F30" s="203">
        <v>208.6</v>
      </c>
      <c r="G30" s="72">
        <v>66.900000000000006</v>
      </c>
      <c r="H30" s="71"/>
    </row>
    <row r="31" spans="1:8" s="48" customFormat="1" ht="18.75" x14ac:dyDescent="0.3">
      <c r="A31" s="121" t="s">
        <v>129</v>
      </c>
      <c r="B31" s="205" t="s">
        <v>256</v>
      </c>
      <c r="C31" s="123" t="s">
        <v>121</v>
      </c>
      <c r="D31" s="203">
        <v>3367</v>
      </c>
      <c r="E31" s="203">
        <f t="shared" si="0"/>
        <v>1382.2600000000002</v>
      </c>
      <c r="F31" s="203">
        <v>4749.26</v>
      </c>
      <c r="G31" s="72"/>
      <c r="H31" s="71"/>
    </row>
    <row r="32" spans="1:8" s="45" customFormat="1" ht="18.75" x14ac:dyDescent="0.3">
      <c r="A32" s="201"/>
      <c r="B32" s="201"/>
      <c r="C32" s="202" t="s">
        <v>362</v>
      </c>
      <c r="D32" s="203">
        <f>D6+D26</f>
        <v>6265.7999999999993</v>
      </c>
      <c r="E32" s="203">
        <f t="shared" si="0"/>
        <v>1639.4600000000009</v>
      </c>
      <c r="F32" s="203">
        <f>F6+F26</f>
        <v>7905.26</v>
      </c>
      <c r="G32" s="62">
        <f>G6+G26</f>
        <v>3635.5</v>
      </c>
      <c r="H32" s="8"/>
    </row>
    <row r="33" spans="1:7" s="45" customFormat="1" ht="18.75" customHeight="1" x14ac:dyDescent="0.3">
      <c r="A33" s="299"/>
      <c r="B33" s="300"/>
      <c r="C33" s="300"/>
      <c r="D33" s="300"/>
      <c r="E33" s="300"/>
      <c r="F33" s="300"/>
    </row>
    <row r="34" spans="1:7" s="39" customFormat="1" ht="39.75" customHeight="1" x14ac:dyDescent="0.25">
      <c r="A34" s="298"/>
      <c r="B34" s="298"/>
      <c r="C34" s="298"/>
      <c r="D34" s="298"/>
      <c r="E34" s="298"/>
      <c r="F34" s="298"/>
      <c r="G34" s="60"/>
    </row>
    <row r="35" spans="1:7" s="39" customFormat="1" ht="33.6" customHeight="1" x14ac:dyDescent="0.25">
      <c r="A35" s="297"/>
      <c r="B35" s="297"/>
      <c r="C35" s="297"/>
      <c r="D35" s="228"/>
      <c r="E35" s="228"/>
      <c r="F35" s="147"/>
    </row>
    <row r="36" spans="1:7" s="39" customFormat="1" ht="18" x14ac:dyDescent="0.25">
      <c r="A36" s="50"/>
      <c r="B36" s="51"/>
      <c r="C36" s="51"/>
      <c r="D36" s="51"/>
      <c r="E36" s="51"/>
      <c r="F36" s="49"/>
    </row>
    <row r="37" spans="1:7" ht="12.75" customHeight="1" x14ac:dyDescent="0.2">
      <c r="A37" s="18"/>
      <c r="B37" s="20"/>
      <c r="C37" s="19"/>
      <c r="D37" s="19"/>
      <c r="E37" s="19"/>
      <c r="F37" s="17"/>
    </row>
    <row r="38" spans="1:7" ht="12.75" customHeight="1" x14ac:dyDescent="0.2">
      <c r="A38" s="18"/>
      <c r="B38" s="19"/>
      <c r="C38" s="19"/>
      <c r="D38" s="19"/>
      <c r="E38" s="19"/>
      <c r="F38" s="17"/>
    </row>
    <row r="39" spans="1:7" ht="12.75" customHeight="1" x14ac:dyDescent="0.2">
      <c r="A39" s="18"/>
      <c r="B39" s="20"/>
      <c r="C39" s="19"/>
      <c r="D39" s="19"/>
      <c r="E39" s="19"/>
      <c r="F39" s="17"/>
    </row>
    <row r="40" spans="1:7" x14ac:dyDescent="0.2">
      <c r="A40" s="18"/>
      <c r="B40" s="19"/>
      <c r="C40" s="19"/>
      <c r="D40" s="19"/>
      <c r="E40" s="19"/>
      <c r="F40" s="17"/>
    </row>
    <row r="41" spans="1:7" ht="26.25" customHeight="1" x14ac:dyDescent="0.2">
      <c r="A41" s="18"/>
      <c r="B41" s="21"/>
      <c r="C41" s="21"/>
      <c r="D41" s="21"/>
      <c r="E41" s="21"/>
      <c r="F41" s="21"/>
    </row>
    <row r="42" spans="1:7" x14ac:dyDescent="0.2">
      <c r="A42" s="18"/>
    </row>
  </sheetData>
  <mergeCells count="5">
    <mergeCell ref="C1:F1"/>
    <mergeCell ref="A2:F2"/>
    <mergeCell ref="A35:C35"/>
    <mergeCell ref="A34:F34"/>
    <mergeCell ref="A33:F33"/>
  </mergeCells>
  <phoneticPr fontId="0" type="noConversion"/>
  <pageMargins left="0.62992125984251968" right="0.19685039370078741" top="0.51181102362204722" bottom="0.43307086614173229" header="0.51181102362204722" footer="0.43307086614173229"/>
  <pageSetup paperSize="9" scale="76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43"/>
  <sheetViews>
    <sheetView view="pageBreakPreview" topLeftCell="A20" zoomScale="60" zoomScaleNormal="100" workbookViewId="0">
      <selection activeCell="I20" sqref="I20"/>
    </sheetView>
  </sheetViews>
  <sheetFormatPr defaultRowHeight="12.75" x14ac:dyDescent="0.2"/>
  <cols>
    <col min="1" max="1" width="11.5703125" customWidth="1"/>
    <col min="2" max="2" width="30" style="16" customWidth="1"/>
    <col min="3" max="3" width="47.140625" style="22" customWidth="1"/>
    <col min="4" max="4" width="13" style="22" hidden="1" customWidth="1"/>
    <col min="5" max="5" width="14" style="22" hidden="1" customWidth="1"/>
    <col min="6" max="6" width="12.5703125" style="16" customWidth="1"/>
    <col min="7" max="7" width="13.140625" customWidth="1"/>
    <col min="8" max="8" width="12.42578125" hidden="1" customWidth="1"/>
    <col min="10" max="10" width="11" bestFit="1" customWidth="1"/>
  </cols>
  <sheetData>
    <row r="1" spans="1:8" s="8" customFormat="1" ht="89.25" customHeight="1" x14ac:dyDescent="0.2">
      <c r="B1" s="11"/>
      <c r="C1" s="293" t="s">
        <v>447</v>
      </c>
      <c r="D1" s="293"/>
      <c r="E1" s="293"/>
      <c r="F1" s="293"/>
      <c r="G1" s="293"/>
    </row>
    <row r="2" spans="1:8" s="45" customFormat="1" ht="43.5" customHeight="1" x14ac:dyDescent="0.3">
      <c r="A2" s="295" t="s">
        <v>448</v>
      </c>
      <c r="B2" s="271"/>
      <c r="C2" s="271"/>
      <c r="D2" s="271"/>
      <c r="E2" s="271"/>
      <c r="F2" s="271"/>
    </row>
    <row r="3" spans="1:8" s="8" customFormat="1" ht="15.75" x14ac:dyDescent="0.2">
      <c r="A3" s="12"/>
      <c r="B3" s="13"/>
      <c r="C3" s="14"/>
      <c r="D3" s="14"/>
      <c r="E3" s="14"/>
      <c r="F3" s="303" t="s">
        <v>113</v>
      </c>
      <c r="G3" s="303"/>
    </row>
    <row r="4" spans="1:8" s="45" customFormat="1" ht="62.45" customHeight="1" x14ac:dyDescent="0.3">
      <c r="A4" s="301" t="s">
        <v>320</v>
      </c>
      <c r="B4" s="301" t="s">
        <v>321</v>
      </c>
      <c r="C4" s="301" t="s">
        <v>317</v>
      </c>
      <c r="D4" s="301" t="s">
        <v>341</v>
      </c>
      <c r="E4" s="301" t="s">
        <v>340</v>
      </c>
      <c r="F4" s="308" t="s">
        <v>433</v>
      </c>
      <c r="G4" s="308" t="s">
        <v>449</v>
      </c>
      <c r="H4" s="63" t="s">
        <v>156</v>
      </c>
    </row>
    <row r="5" spans="1:8" s="45" customFormat="1" ht="18.75" x14ac:dyDescent="0.3">
      <c r="A5" s="302"/>
      <c r="B5" s="302"/>
      <c r="C5" s="302"/>
      <c r="D5" s="302"/>
      <c r="E5" s="302"/>
      <c r="F5" s="308"/>
      <c r="G5" s="308"/>
      <c r="H5" s="74" t="s">
        <v>312</v>
      </c>
    </row>
    <row r="6" spans="1:8" s="45" customFormat="1" ht="18.75" x14ac:dyDescent="0.3">
      <c r="A6" s="121" t="s">
        <v>159</v>
      </c>
      <c r="B6" s="201" t="s">
        <v>323</v>
      </c>
      <c r="C6" s="202" t="s">
        <v>324</v>
      </c>
      <c r="D6" s="203">
        <f>D7+D17</f>
        <v>250.5</v>
      </c>
      <c r="E6" s="207">
        <f>F6-D6</f>
        <v>-28.800000000000011</v>
      </c>
      <c r="F6" s="203">
        <f>F7+F17</f>
        <v>221.7</v>
      </c>
      <c r="G6" s="203">
        <f>G7+G17</f>
        <v>223.3</v>
      </c>
      <c r="H6" s="65">
        <f>H7+H17</f>
        <v>427.4</v>
      </c>
    </row>
    <row r="7" spans="1:8" s="45" customFormat="1" ht="18.75" x14ac:dyDescent="0.3">
      <c r="A7" s="204"/>
      <c r="B7" s="201"/>
      <c r="C7" s="123" t="s">
        <v>325</v>
      </c>
      <c r="D7" s="201">
        <f>D8+D9+D10+D12</f>
        <v>198.5</v>
      </c>
      <c r="E7" s="207">
        <f t="shared" ref="E7:E33" si="0">F7-D7</f>
        <v>-31.900000000000006</v>
      </c>
      <c r="F7" s="201">
        <f>F8+F9+F10+F12</f>
        <v>166.6</v>
      </c>
      <c r="G7" s="201">
        <f>G8+G9+G10+G12</f>
        <v>167.5</v>
      </c>
      <c r="H7" s="65">
        <f>H8+H10+H12+H9</f>
        <v>391.4</v>
      </c>
    </row>
    <row r="8" spans="1:8" s="45" customFormat="1" ht="18.75" x14ac:dyDescent="0.3">
      <c r="A8" s="205">
        <v>182</v>
      </c>
      <c r="B8" s="206" t="s">
        <v>326</v>
      </c>
      <c r="C8" s="123" t="s">
        <v>327</v>
      </c>
      <c r="D8" s="205">
        <v>60</v>
      </c>
      <c r="E8" s="207">
        <f t="shared" si="0"/>
        <v>15.5</v>
      </c>
      <c r="F8" s="205">
        <v>75.5</v>
      </c>
      <c r="G8" s="205">
        <v>76</v>
      </c>
      <c r="H8" s="65">
        <v>125</v>
      </c>
    </row>
    <row r="9" spans="1:8" s="45" customFormat="1" ht="25.5" hidden="1" x14ac:dyDescent="0.3">
      <c r="A9" s="205">
        <v>182</v>
      </c>
      <c r="B9" s="206" t="s">
        <v>117</v>
      </c>
      <c r="C9" s="123" t="s">
        <v>328</v>
      </c>
      <c r="D9" s="205"/>
      <c r="E9" s="207">
        <f t="shared" si="0"/>
        <v>0</v>
      </c>
      <c r="F9" s="205"/>
      <c r="G9" s="205"/>
      <c r="H9" s="65">
        <v>227.9</v>
      </c>
    </row>
    <row r="10" spans="1:8" s="46" customFormat="1" ht="21" customHeight="1" x14ac:dyDescent="0.3">
      <c r="A10" s="201">
        <v>182</v>
      </c>
      <c r="B10" s="201" t="s">
        <v>329</v>
      </c>
      <c r="C10" s="202" t="s">
        <v>330</v>
      </c>
      <c r="D10" s="201">
        <f>D11</f>
        <v>0.5</v>
      </c>
      <c r="E10" s="207">
        <f t="shared" si="0"/>
        <v>-0.5</v>
      </c>
      <c r="F10" s="201"/>
      <c r="G10" s="201"/>
      <c r="H10" s="68">
        <f>H11</f>
        <v>4</v>
      </c>
    </row>
    <row r="11" spans="1:8" s="45" customFormat="1" ht="21" customHeight="1" x14ac:dyDescent="0.3">
      <c r="A11" s="205">
        <v>182</v>
      </c>
      <c r="B11" s="205" t="s">
        <v>331</v>
      </c>
      <c r="C11" s="123" t="s">
        <v>332</v>
      </c>
      <c r="D11" s="205">
        <v>0.5</v>
      </c>
      <c r="E11" s="207">
        <f t="shared" si="0"/>
        <v>-0.5</v>
      </c>
      <c r="F11" s="205"/>
      <c r="G11" s="205"/>
      <c r="H11" s="65">
        <v>4</v>
      </c>
    </row>
    <row r="12" spans="1:8" s="46" customFormat="1" ht="21" customHeight="1" x14ac:dyDescent="0.3">
      <c r="A12" s="201">
        <v>182</v>
      </c>
      <c r="B12" s="201" t="s">
        <v>333</v>
      </c>
      <c r="C12" s="202" t="s">
        <v>334</v>
      </c>
      <c r="D12" s="201">
        <f>D13+D14</f>
        <v>138</v>
      </c>
      <c r="E12" s="207">
        <f t="shared" si="0"/>
        <v>-46.900000000000006</v>
      </c>
      <c r="F12" s="201">
        <f>F13+F14</f>
        <v>91.1</v>
      </c>
      <c r="G12" s="201">
        <f>G13+G14</f>
        <v>91.5</v>
      </c>
      <c r="H12" s="68">
        <f>H13+H14</f>
        <v>34.5</v>
      </c>
    </row>
    <row r="13" spans="1:8" s="46" customFormat="1" ht="21" customHeight="1" x14ac:dyDescent="0.3">
      <c r="A13" s="201">
        <v>182</v>
      </c>
      <c r="B13" s="205" t="s">
        <v>114</v>
      </c>
      <c r="C13" s="123" t="s">
        <v>157</v>
      </c>
      <c r="D13" s="201">
        <v>32</v>
      </c>
      <c r="E13" s="207">
        <f t="shared" si="0"/>
        <v>0.70000000000000284</v>
      </c>
      <c r="F13" s="201">
        <v>32.700000000000003</v>
      </c>
      <c r="G13" s="201">
        <v>32.700000000000003</v>
      </c>
      <c r="H13" s="68">
        <v>8.5</v>
      </c>
    </row>
    <row r="14" spans="1:8" s="45" customFormat="1" ht="21" customHeight="1" x14ac:dyDescent="0.3">
      <c r="A14" s="205">
        <v>182</v>
      </c>
      <c r="B14" s="205" t="s">
        <v>115</v>
      </c>
      <c r="C14" s="123" t="s">
        <v>158</v>
      </c>
      <c r="D14" s="205">
        <v>106</v>
      </c>
      <c r="E14" s="207">
        <f t="shared" si="0"/>
        <v>-47.6</v>
      </c>
      <c r="F14" s="205">
        <v>58.4</v>
      </c>
      <c r="G14" s="205">
        <v>58.8</v>
      </c>
      <c r="H14" s="65">
        <v>26</v>
      </c>
    </row>
    <row r="15" spans="1:8" s="45" customFormat="1" ht="21" customHeight="1" x14ac:dyDescent="0.3">
      <c r="A15" s="205"/>
      <c r="B15" s="201" t="s">
        <v>335</v>
      </c>
      <c r="C15" s="202" t="s">
        <v>336</v>
      </c>
      <c r="D15" s="201"/>
      <c r="E15" s="207">
        <f t="shared" si="0"/>
        <v>0</v>
      </c>
      <c r="F15" s="201"/>
      <c r="G15" s="201"/>
      <c r="H15" s="65"/>
    </row>
    <row r="16" spans="1:8" s="45" customFormat="1" ht="25.5" x14ac:dyDescent="0.3">
      <c r="A16" s="205">
        <v>801</v>
      </c>
      <c r="B16" s="201" t="s">
        <v>337</v>
      </c>
      <c r="C16" s="202" t="s">
        <v>338</v>
      </c>
      <c r="D16" s="205"/>
      <c r="E16" s="207">
        <f t="shared" si="0"/>
        <v>0</v>
      </c>
      <c r="F16" s="205"/>
      <c r="G16" s="205"/>
      <c r="H16" s="65"/>
    </row>
    <row r="17" spans="1:8" s="45" customFormat="1" ht="18.75" x14ac:dyDescent="0.3">
      <c r="A17" s="205">
        <v>0</v>
      </c>
      <c r="B17" s="205"/>
      <c r="C17" s="123" t="s">
        <v>339</v>
      </c>
      <c r="D17" s="205">
        <f>D21+D24</f>
        <v>52</v>
      </c>
      <c r="E17" s="207">
        <f t="shared" si="0"/>
        <v>3.1000000000000014</v>
      </c>
      <c r="F17" s="205">
        <f>F21+F24</f>
        <v>55.1</v>
      </c>
      <c r="G17" s="205">
        <f>G18+G21+G24</f>
        <v>55.8</v>
      </c>
      <c r="H17" s="65">
        <f>H18+H21+H24</f>
        <v>36</v>
      </c>
    </row>
    <row r="18" spans="1:8" s="46" customFormat="1" ht="58.5" customHeight="1" x14ac:dyDescent="0.3">
      <c r="A18" s="121" t="s">
        <v>129</v>
      </c>
      <c r="B18" s="201" t="s">
        <v>354</v>
      </c>
      <c r="C18" s="202" t="s">
        <v>355</v>
      </c>
      <c r="D18" s="201">
        <v>0</v>
      </c>
      <c r="E18" s="207">
        <f t="shared" si="0"/>
        <v>0</v>
      </c>
      <c r="F18" s="201">
        <v>0</v>
      </c>
      <c r="G18" s="201">
        <v>0</v>
      </c>
      <c r="H18" s="68">
        <v>18.5</v>
      </c>
    </row>
    <row r="19" spans="1:8" s="46" customFormat="1" ht="65.25" customHeight="1" x14ac:dyDescent="0.3">
      <c r="A19" s="121" t="s">
        <v>129</v>
      </c>
      <c r="B19" s="209" t="s">
        <v>160</v>
      </c>
      <c r="C19" s="210" t="s">
        <v>161</v>
      </c>
      <c r="D19" s="201">
        <v>0</v>
      </c>
      <c r="E19" s="207">
        <f t="shared" si="0"/>
        <v>0</v>
      </c>
      <c r="F19" s="201">
        <v>0</v>
      </c>
      <c r="G19" s="201">
        <v>0</v>
      </c>
      <c r="H19" s="68">
        <v>18.5</v>
      </c>
    </row>
    <row r="20" spans="1:8" s="46" customFormat="1" ht="66" customHeight="1" x14ac:dyDescent="0.3">
      <c r="A20" s="121" t="s">
        <v>129</v>
      </c>
      <c r="B20" s="209" t="s">
        <v>162</v>
      </c>
      <c r="C20" s="210" t="s">
        <v>163</v>
      </c>
      <c r="D20" s="201">
        <v>0</v>
      </c>
      <c r="E20" s="207">
        <f t="shared" si="0"/>
        <v>0</v>
      </c>
      <c r="F20" s="201">
        <v>0</v>
      </c>
      <c r="G20" s="201">
        <v>0</v>
      </c>
      <c r="H20" s="68">
        <v>18.5</v>
      </c>
    </row>
    <row r="21" spans="1:8" s="46" customFormat="1" ht="25.5" x14ac:dyDescent="0.3">
      <c r="A21" s="205">
        <v>801</v>
      </c>
      <c r="B21" s="201" t="s">
        <v>356</v>
      </c>
      <c r="C21" s="240" t="s">
        <v>357</v>
      </c>
      <c r="D21" s="201">
        <v>42</v>
      </c>
      <c r="E21" s="207">
        <f t="shared" si="0"/>
        <v>2.7000000000000028</v>
      </c>
      <c r="F21" s="201">
        <f>F22+F23</f>
        <v>44.7</v>
      </c>
      <c r="G21" s="201">
        <f>G22+G23</f>
        <v>45.4</v>
      </c>
      <c r="H21" s="68">
        <v>9.5</v>
      </c>
    </row>
    <row r="22" spans="1:8" s="46" customFormat="1" ht="25.5" x14ac:dyDescent="0.3">
      <c r="A22" s="205">
        <v>801</v>
      </c>
      <c r="B22" s="205" t="s">
        <v>180</v>
      </c>
      <c r="C22" s="241" t="s">
        <v>257</v>
      </c>
      <c r="D22" s="201"/>
      <c r="E22" s="207"/>
      <c r="F22" s="201">
        <v>14.3</v>
      </c>
      <c r="G22" s="201">
        <v>15</v>
      </c>
      <c r="H22" s="68"/>
    </row>
    <row r="23" spans="1:8" s="46" customFormat="1" ht="25.5" x14ac:dyDescent="0.3">
      <c r="A23" s="205">
        <v>801</v>
      </c>
      <c r="B23" s="205" t="s">
        <v>179</v>
      </c>
      <c r="C23" s="210" t="s">
        <v>258</v>
      </c>
      <c r="D23" s="201"/>
      <c r="E23" s="207"/>
      <c r="F23" s="201">
        <v>30.4</v>
      </c>
      <c r="G23" s="201">
        <v>30.4</v>
      </c>
      <c r="H23" s="68"/>
    </row>
    <row r="24" spans="1:8" s="46" customFormat="1" ht="21" customHeight="1" x14ac:dyDescent="0.3">
      <c r="A24" s="205">
        <v>801</v>
      </c>
      <c r="B24" s="201" t="s">
        <v>252</v>
      </c>
      <c r="C24" s="202" t="s">
        <v>116</v>
      </c>
      <c r="D24" s="201">
        <f>D25</f>
        <v>10</v>
      </c>
      <c r="E24" s="207">
        <f t="shared" si="0"/>
        <v>0.40000000000000036</v>
      </c>
      <c r="F24" s="201">
        <f>F25</f>
        <v>10.4</v>
      </c>
      <c r="G24" s="201">
        <f>G25</f>
        <v>10.4</v>
      </c>
      <c r="H24" s="68">
        <v>8</v>
      </c>
    </row>
    <row r="25" spans="1:8" s="46" customFormat="1" ht="30" customHeight="1" x14ac:dyDescent="0.3">
      <c r="A25" s="121" t="s">
        <v>129</v>
      </c>
      <c r="B25" s="206" t="s">
        <v>269</v>
      </c>
      <c r="C25" s="213" t="s">
        <v>166</v>
      </c>
      <c r="D25" s="201">
        <v>10</v>
      </c>
      <c r="E25" s="207">
        <f t="shared" si="0"/>
        <v>0.40000000000000036</v>
      </c>
      <c r="F25" s="201">
        <v>10.4</v>
      </c>
      <c r="G25" s="201">
        <v>10.4</v>
      </c>
      <c r="H25" s="68">
        <v>8</v>
      </c>
    </row>
    <row r="26" spans="1:8" s="46" customFormat="1" ht="21" customHeight="1" x14ac:dyDescent="0.3">
      <c r="A26" s="205">
        <v>801</v>
      </c>
      <c r="B26" s="201" t="s">
        <v>358</v>
      </c>
      <c r="C26" s="202" t="s">
        <v>359</v>
      </c>
      <c r="D26" s="201"/>
      <c r="E26" s="207">
        <f t="shared" si="0"/>
        <v>0</v>
      </c>
      <c r="F26" s="201"/>
      <c r="G26" s="201"/>
      <c r="H26" s="68"/>
    </row>
    <row r="27" spans="1:8" s="46" customFormat="1" ht="25.5" x14ac:dyDescent="0.3">
      <c r="A27" s="205">
        <v>801</v>
      </c>
      <c r="B27" s="201" t="s">
        <v>360</v>
      </c>
      <c r="C27" s="202" t="s">
        <v>361</v>
      </c>
      <c r="D27" s="201">
        <f>D28+D30+D31+D32</f>
        <v>6015.2999999999993</v>
      </c>
      <c r="E27" s="207">
        <f t="shared" si="0"/>
        <v>-3069.4999999999991</v>
      </c>
      <c r="F27" s="203">
        <f>F28</f>
        <v>2945.8</v>
      </c>
      <c r="G27" s="201">
        <f>G28</f>
        <v>2953.8</v>
      </c>
      <c r="H27" s="68">
        <f>H28+H30+H31+H32</f>
        <v>3209.6</v>
      </c>
    </row>
    <row r="28" spans="1:8" s="48" customFormat="1" ht="25.5" x14ac:dyDescent="0.3">
      <c r="A28" s="121" t="s">
        <v>129</v>
      </c>
      <c r="B28" s="205" t="s">
        <v>360</v>
      </c>
      <c r="C28" s="123" t="s">
        <v>361</v>
      </c>
      <c r="D28" s="201">
        <f>D29</f>
        <v>2503.6</v>
      </c>
      <c r="E28" s="207">
        <f t="shared" si="0"/>
        <v>442.20000000000027</v>
      </c>
      <c r="F28" s="203">
        <f>F29+F31+F32</f>
        <v>2945.8</v>
      </c>
      <c r="G28" s="201">
        <f>G29+G31+G32</f>
        <v>2953.8</v>
      </c>
      <c r="H28" s="65">
        <f>H29</f>
        <v>3142.7</v>
      </c>
    </row>
    <row r="29" spans="1:8" s="48" customFormat="1" ht="25.5" x14ac:dyDescent="0.3">
      <c r="A29" s="205">
        <v>801</v>
      </c>
      <c r="B29" s="205" t="s">
        <v>253</v>
      </c>
      <c r="C29" s="123" t="s">
        <v>118</v>
      </c>
      <c r="D29" s="201">
        <v>2503.6</v>
      </c>
      <c r="E29" s="207">
        <f t="shared" si="0"/>
        <v>223.80000000000018</v>
      </c>
      <c r="F29" s="203">
        <v>2727.4</v>
      </c>
      <c r="G29" s="201">
        <v>2727.4</v>
      </c>
      <c r="H29" s="65">
        <v>3142.7</v>
      </c>
    </row>
    <row r="30" spans="1:8" s="48" customFormat="1" ht="25.5" x14ac:dyDescent="0.3">
      <c r="A30" s="205">
        <v>801</v>
      </c>
      <c r="B30" s="205" t="s">
        <v>254</v>
      </c>
      <c r="C30" s="123" t="s">
        <v>119</v>
      </c>
      <c r="D30" s="201"/>
      <c r="E30" s="207">
        <f t="shared" si="0"/>
        <v>0</v>
      </c>
      <c r="F30" s="201">
        <v>0</v>
      </c>
      <c r="G30" s="201">
        <v>0</v>
      </c>
      <c r="H30" s="65"/>
    </row>
    <row r="31" spans="1:8" s="48" customFormat="1" ht="25.5" x14ac:dyDescent="0.3">
      <c r="A31" s="121" t="s">
        <v>129</v>
      </c>
      <c r="B31" s="205" t="s">
        <v>255</v>
      </c>
      <c r="C31" s="123" t="s">
        <v>120</v>
      </c>
      <c r="D31" s="201">
        <v>144.69999999999999</v>
      </c>
      <c r="E31" s="207">
        <f t="shared" si="0"/>
        <v>73.700000000000017</v>
      </c>
      <c r="F31" s="201">
        <v>218.4</v>
      </c>
      <c r="G31" s="201">
        <v>226.4</v>
      </c>
      <c r="H31" s="65">
        <v>66.900000000000006</v>
      </c>
    </row>
    <row r="32" spans="1:8" s="48" customFormat="1" ht="18.75" x14ac:dyDescent="0.3">
      <c r="A32" s="205">
        <v>801</v>
      </c>
      <c r="B32" s="205" t="s">
        <v>256</v>
      </c>
      <c r="C32" s="123" t="s">
        <v>121</v>
      </c>
      <c r="D32" s="201">
        <v>3367</v>
      </c>
      <c r="E32" s="207">
        <f t="shared" si="0"/>
        <v>-3367</v>
      </c>
      <c r="F32" s="203">
        <v>0</v>
      </c>
      <c r="G32" s="201">
        <v>0</v>
      </c>
      <c r="H32" s="72"/>
    </row>
    <row r="33" spans="1:10" s="46" customFormat="1" ht="18.75" x14ac:dyDescent="0.3">
      <c r="A33" s="245" t="s">
        <v>129</v>
      </c>
      <c r="B33" s="246"/>
      <c r="C33" s="247" t="s">
        <v>362</v>
      </c>
      <c r="D33" s="248">
        <f>D27+D6</f>
        <v>6265.7999999999993</v>
      </c>
      <c r="E33" s="249">
        <f t="shared" si="0"/>
        <v>-3098.2999999999993</v>
      </c>
      <c r="F33" s="248">
        <f>F27+F6</f>
        <v>3167.5</v>
      </c>
      <c r="G33" s="203">
        <f>G27+G6</f>
        <v>3177.1000000000004</v>
      </c>
      <c r="H33" s="68">
        <f>H27+H6</f>
        <v>3637</v>
      </c>
    </row>
    <row r="34" spans="1:10" s="45" customFormat="1" ht="32.25" customHeight="1" x14ac:dyDescent="0.3">
      <c r="A34" s="307"/>
      <c r="B34" s="307"/>
      <c r="C34" s="307"/>
      <c r="D34" s="307"/>
      <c r="E34" s="307"/>
      <c r="F34" s="307"/>
      <c r="G34" s="216"/>
      <c r="H34" s="61"/>
      <c r="J34" s="61"/>
    </row>
    <row r="35" spans="1:10" s="39" customFormat="1" ht="66" customHeight="1" x14ac:dyDescent="0.25">
      <c r="A35" s="288"/>
      <c r="B35" s="305"/>
      <c r="C35" s="305"/>
      <c r="D35" s="305"/>
      <c r="E35" s="305"/>
      <c r="F35" s="306"/>
      <c r="G35" s="296"/>
    </row>
    <row r="36" spans="1:10" s="39" customFormat="1" ht="42.75" customHeight="1" x14ac:dyDescent="0.3">
      <c r="A36" s="304"/>
      <c r="B36" s="304"/>
      <c r="C36" s="304"/>
      <c r="D36" s="304"/>
      <c r="E36" s="304"/>
      <c r="F36" s="296"/>
      <c r="G36" s="296"/>
    </row>
    <row r="37" spans="1:10" s="39" customFormat="1" ht="18" x14ac:dyDescent="0.25">
      <c r="A37" s="50"/>
      <c r="B37" s="51"/>
      <c r="C37" s="51"/>
      <c r="D37" s="51"/>
      <c r="E37" s="51"/>
      <c r="F37" s="49"/>
    </row>
    <row r="38" spans="1:10" s="39" customFormat="1" ht="12.75" customHeight="1" x14ac:dyDescent="0.25">
      <c r="A38" s="50"/>
      <c r="B38" s="52"/>
      <c r="C38" s="51"/>
      <c r="D38" s="51"/>
      <c r="E38" s="51"/>
      <c r="F38" s="49"/>
    </row>
    <row r="39" spans="1:10" s="39" customFormat="1" ht="12.75" customHeight="1" x14ac:dyDescent="0.25">
      <c r="A39" s="50"/>
      <c r="B39" s="51"/>
      <c r="C39" s="51"/>
      <c r="D39" s="51"/>
      <c r="E39" s="51"/>
      <c r="F39" s="49"/>
    </row>
    <row r="40" spans="1:10" s="39" customFormat="1" ht="12.75" customHeight="1" x14ac:dyDescent="0.25">
      <c r="A40" s="50"/>
      <c r="B40" s="52"/>
      <c r="C40" s="51"/>
      <c r="D40" s="51"/>
      <c r="E40" s="51"/>
      <c r="F40" s="49"/>
    </row>
    <row r="41" spans="1:10" s="39" customFormat="1" ht="18" x14ac:dyDescent="0.25">
      <c r="A41" s="50"/>
      <c r="B41" s="51"/>
      <c r="C41" s="51"/>
      <c r="D41" s="51"/>
      <c r="E41" s="51"/>
      <c r="F41" s="49"/>
    </row>
    <row r="42" spans="1:10" s="39" customFormat="1" ht="26.25" customHeight="1" x14ac:dyDescent="0.25">
      <c r="A42" s="50"/>
      <c r="B42" s="53"/>
      <c r="C42" s="53"/>
      <c r="D42" s="53"/>
      <c r="E42" s="53"/>
      <c r="F42" s="53"/>
    </row>
    <row r="43" spans="1:10" x14ac:dyDescent="0.2">
      <c r="A43" s="18"/>
    </row>
  </sheetData>
  <mergeCells count="13">
    <mergeCell ref="C1:G1"/>
    <mergeCell ref="A4:A5"/>
    <mergeCell ref="F3:G3"/>
    <mergeCell ref="A36:G36"/>
    <mergeCell ref="A2:F2"/>
    <mergeCell ref="B4:B5"/>
    <mergeCell ref="C4:C5"/>
    <mergeCell ref="A35:G35"/>
    <mergeCell ref="A34:F34"/>
    <mergeCell ref="D4:D5"/>
    <mergeCell ref="E4:E5"/>
    <mergeCell ref="F4:F5"/>
    <mergeCell ref="G4:G5"/>
  </mergeCells>
  <phoneticPr fontId="0" type="noConversion"/>
  <pageMargins left="0.35433070866141736" right="0.19685039370078741" top="0.19685039370078741" bottom="0.19685039370078741" header="0.15748031496062992" footer="0.1574803149606299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118"/>
  <sheetViews>
    <sheetView view="pageBreakPreview" topLeftCell="A10" zoomScaleNormal="90" zoomScaleSheetLayoutView="100" workbookViewId="0">
      <selection activeCell="E10" sqref="E10"/>
    </sheetView>
  </sheetViews>
  <sheetFormatPr defaultRowHeight="12.75" x14ac:dyDescent="0.2"/>
  <cols>
    <col min="1" max="1" width="89" style="23" customWidth="1"/>
    <col min="2" max="2" width="13.5703125" style="10" customWidth="1"/>
    <col min="3" max="3" width="24.5703125" style="8" customWidth="1"/>
  </cols>
  <sheetData>
    <row r="1" spans="1:5" ht="92.25" customHeight="1" x14ac:dyDescent="0.2">
      <c r="A1" s="293" t="s">
        <v>450</v>
      </c>
      <c r="B1" s="293"/>
      <c r="C1" s="293"/>
    </row>
    <row r="2" spans="1:5" ht="12" customHeight="1" x14ac:dyDescent="0.2">
      <c r="C2" s="26"/>
    </row>
    <row r="3" spans="1:5" ht="64.5" customHeight="1" x14ac:dyDescent="0.2">
      <c r="A3" s="270" t="s">
        <v>451</v>
      </c>
      <c r="B3" s="270"/>
      <c r="C3" s="270"/>
      <c r="D3" s="25"/>
      <c r="E3" s="1"/>
    </row>
    <row r="4" spans="1:5" s="24" customFormat="1" ht="15.75" x14ac:dyDescent="0.25">
      <c r="A4" s="25"/>
      <c r="B4" s="34"/>
      <c r="C4" s="150" t="s">
        <v>113</v>
      </c>
      <c r="D4" s="25"/>
      <c r="E4" s="1"/>
    </row>
    <row r="5" spans="1:5" s="56" customFormat="1" ht="72" customHeight="1" x14ac:dyDescent="0.2">
      <c r="A5" s="64" t="s">
        <v>31</v>
      </c>
      <c r="B5" s="64" t="s">
        <v>123</v>
      </c>
      <c r="C5" s="151" t="s">
        <v>375</v>
      </c>
    </row>
    <row r="6" spans="1:5" s="56" customFormat="1" ht="18" x14ac:dyDescent="0.2">
      <c r="A6" s="64">
        <v>1</v>
      </c>
      <c r="B6" s="152">
        <v>2</v>
      </c>
      <c r="C6" s="64">
        <v>3</v>
      </c>
    </row>
    <row r="7" spans="1:5" s="39" customFormat="1" ht="18" x14ac:dyDescent="0.25">
      <c r="A7" s="153" t="s">
        <v>30</v>
      </c>
      <c r="B7" s="143" t="s">
        <v>37</v>
      </c>
      <c r="C7" s="195">
        <f>C10+C8+C11+C12</f>
        <v>5065.37</v>
      </c>
    </row>
    <row r="8" spans="1:5" s="39" customFormat="1" ht="25.5" x14ac:dyDescent="0.25">
      <c r="A8" s="153" t="s">
        <v>29</v>
      </c>
      <c r="B8" s="143" t="s">
        <v>101</v>
      </c>
      <c r="C8" s="195">
        <f>'Приложение 8'!J13</f>
        <v>778.23</v>
      </c>
    </row>
    <row r="9" spans="1:5" s="39" customFormat="1" ht="25.5" x14ac:dyDescent="0.25">
      <c r="A9" s="153" t="s">
        <v>28</v>
      </c>
      <c r="B9" s="143" t="s">
        <v>38</v>
      </c>
      <c r="C9" s="195">
        <f>'[1]Приложение 5'!L14</f>
        <v>0</v>
      </c>
    </row>
    <row r="10" spans="1:5" s="39" customFormat="1" ht="25.5" x14ac:dyDescent="0.25">
      <c r="A10" s="153" t="s">
        <v>27</v>
      </c>
      <c r="B10" s="143" t="s">
        <v>39</v>
      </c>
      <c r="C10" s="195">
        <f>'Приложение 8'!J24</f>
        <v>2230.9899999999998</v>
      </c>
    </row>
    <row r="11" spans="1:5" s="39" customFormat="1" ht="18" x14ac:dyDescent="0.25">
      <c r="A11" s="153" t="s">
        <v>295</v>
      </c>
      <c r="B11" s="143" t="s">
        <v>296</v>
      </c>
      <c r="C11" s="195">
        <f>'[1]Приложение 5'!L33</f>
        <v>10</v>
      </c>
    </row>
    <row r="12" spans="1:5" s="39" customFormat="1" ht="18" x14ac:dyDescent="0.25">
      <c r="A12" s="153" t="s">
        <v>260</v>
      </c>
      <c r="B12" s="143" t="s">
        <v>301</v>
      </c>
      <c r="C12" s="195">
        <f>'Приложение 8'!J44</f>
        <v>2046.15</v>
      </c>
    </row>
    <row r="13" spans="1:5" s="39" customFormat="1" ht="18" x14ac:dyDescent="0.25">
      <c r="A13" s="153" t="s">
        <v>25</v>
      </c>
      <c r="B13" s="143" t="s">
        <v>40</v>
      </c>
      <c r="C13" s="196">
        <f>C14</f>
        <v>194.70000000000002</v>
      </c>
    </row>
    <row r="14" spans="1:5" s="39" customFormat="1" ht="18" x14ac:dyDescent="0.25">
      <c r="A14" s="153" t="s">
        <v>41</v>
      </c>
      <c r="B14" s="143" t="s">
        <v>42</v>
      </c>
      <c r="C14" s="196">
        <f>'Приложение 8'!J62</f>
        <v>194.70000000000002</v>
      </c>
    </row>
    <row r="15" spans="1:5" s="39" customFormat="1" ht="18" hidden="1" x14ac:dyDescent="0.25">
      <c r="A15" s="153" t="s">
        <v>24</v>
      </c>
      <c r="B15" s="143" t="s">
        <v>43</v>
      </c>
      <c r="C15" s="65"/>
    </row>
    <row r="16" spans="1:5" s="39" customFormat="1" ht="18" hidden="1" x14ac:dyDescent="0.25">
      <c r="A16" s="153" t="s">
        <v>23</v>
      </c>
      <c r="B16" s="143" t="s">
        <v>44</v>
      </c>
      <c r="C16" s="65"/>
    </row>
    <row r="17" spans="1:3" s="39" customFormat="1" ht="18" hidden="1" x14ac:dyDescent="0.25">
      <c r="A17" s="153" t="s">
        <v>102</v>
      </c>
      <c r="B17" s="143" t="s">
        <v>103</v>
      </c>
      <c r="C17" s="65"/>
    </row>
    <row r="18" spans="1:3" s="39" customFormat="1" ht="25.5" hidden="1" x14ac:dyDescent="0.25">
      <c r="A18" s="153" t="s">
        <v>104</v>
      </c>
      <c r="B18" s="143" t="s">
        <v>45</v>
      </c>
      <c r="C18" s="65"/>
    </row>
    <row r="19" spans="1:3" s="39" customFormat="1" ht="18" hidden="1" x14ac:dyDescent="0.25">
      <c r="A19" s="153" t="s">
        <v>22</v>
      </c>
      <c r="B19" s="143" t="s">
        <v>46</v>
      </c>
      <c r="C19" s="65"/>
    </row>
    <row r="20" spans="1:3" s="39" customFormat="1" ht="18" hidden="1" x14ac:dyDescent="0.25">
      <c r="A20" s="153" t="s">
        <v>21</v>
      </c>
      <c r="B20" s="143" t="s">
        <v>47</v>
      </c>
      <c r="C20" s="66" t="e">
        <f>C21</f>
        <v>#REF!</v>
      </c>
    </row>
    <row r="21" spans="1:3" s="39" customFormat="1" ht="18" hidden="1" x14ac:dyDescent="0.25">
      <c r="A21" s="153" t="s">
        <v>20</v>
      </c>
      <c r="B21" s="143" t="s">
        <v>48</v>
      </c>
      <c r="C21" s="66" t="e">
        <f>#REF!</f>
        <v>#REF!</v>
      </c>
    </row>
    <row r="22" spans="1:3" s="39" customFormat="1" ht="18" hidden="1" x14ac:dyDescent="0.25">
      <c r="A22" s="153" t="s">
        <v>49</v>
      </c>
      <c r="B22" s="143" t="s">
        <v>50</v>
      </c>
      <c r="C22" s="65"/>
    </row>
    <row r="23" spans="1:3" s="39" customFormat="1" ht="18" hidden="1" x14ac:dyDescent="0.25">
      <c r="A23" s="153" t="s">
        <v>51</v>
      </c>
      <c r="B23" s="143" t="s">
        <v>52</v>
      </c>
      <c r="C23" s="65"/>
    </row>
    <row r="24" spans="1:3" s="39" customFormat="1" ht="18" hidden="1" x14ac:dyDescent="0.25">
      <c r="A24" s="153" t="s">
        <v>53</v>
      </c>
      <c r="B24" s="143" t="s">
        <v>54</v>
      </c>
      <c r="C24" s="65"/>
    </row>
    <row r="25" spans="1:3" s="39" customFormat="1" ht="18" hidden="1" x14ac:dyDescent="0.25">
      <c r="A25" s="153" t="s">
        <v>18</v>
      </c>
      <c r="B25" s="143" t="s">
        <v>55</v>
      </c>
      <c r="C25" s="65"/>
    </row>
    <row r="26" spans="1:3" s="39" customFormat="1" ht="18" x14ac:dyDescent="0.25">
      <c r="A26" s="126" t="s">
        <v>24</v>
      </c>
      <c r="B26" s="143" t="s">
        <v>43</v>
      </c>
      <c r="C26" s="196">
        <v>13</v>
      </c>
    </row>
    <row r="27" spans="1:3" s="39" customFormat="1" ht="18" x14ac:dyDescent="0.25">
      <c r="A27" s="153" t="s">
        <v>349</v>
      </c>
      <c r="B27" s="143" t="s">
        <v>348</v>
      </c>
      <c r="C27" s="196">
        <v>3</v>
      </c>
    </row>
    <row r="28" spans="1:3" s="39" customFormat="1" ht="18" x14ac:dyDescent="0.25">
      <c r="A28" s="153" t="s">
        <v>20</v>
      </c>
      <c r="B28" s="143" t="s">
        <v>48</v>
      </c>
      <c r="C28" s="195">
        <f>'Приложение 8'!J80</f>
        <v>526.79</v>
      </c>
    </row>
    <row r="29" spans="1:3" s="39" customFormat="1" ht="18" x14ac:dyDescent="0.25">
      <c r="A29" s="153" t="s">
        <v>17</v>
      </c>
      <c r="B29" s="143" t="s">
        <v>56</v>
      </c>
      <c r="C29" s="195">
        <f>'[1]Приложение 5'!L51</f>
        <v>0</v>
      </c>
    </row>
    <row r="30" spans="1:3" s="39" customFormat="1" ht="18" hidden="1" x14ac:dyDescent="0.25">
      <c r="A30" s="153" t="s">
        <v>16</v>
      </c>
      <c r="B30" s="143" t="s">
        <v>57</v>
      </c>
      <c r="C30" s="65"/>
    </row>
    <row r="31" spans="1:3" s="39" customFormat="1" ht="18" hidden="1" x14ac:dyDescent="0.25">
      <c r="A31" s="153" t="s">
        <v>15</v>
      </c>
      <c r="B31" s="143" t="s">
        <v>58</v>
      </c>
      <c r="C31" s="66">
        <v>0</v>
      </c>
    </row>
    <row r="32" spans="1:3" s="39" customFormat="1" ht="18" x14ac:dyDescent="0.25">
      <c r="A32" s="153" t="s">
        <v>14</v>
      </c>
      <c r="B32" s="143" t="s">
        <v>59</v>
      </c>
      <c r="C32" s="195"/>
    </row>
    <row r="33" spans="1:3" s="39" customFormat="1" ht="18" hidden="1" x14ac:dyDescent="0.25">
      <c r="A33" s="153" t="s">
        <v>13</v>
      </c>
      <c r="B33" s="143" t="s">
        <v>60</v>
      </c>
      <c r="C33" s="65"/>
    </row>
    <row r="34" spans="1:3" s="39" customFormat="1" ht="18" hidden="1" x14ac:dyDescent="0.25">
      <c r="A34" s="153" t="s">
        <v>61</v>
      </c>
      <c r="B34" s="143" t="s">
        <v>62</v>
      </c>
      <c r="C34" s="65"/>
    </row>
    <row r="35" spans="1:3" s="39" customFormat="1" ht="18" hidden="1" x14ac:dyDescent="0.25">
      <c r="A35" s="153" t="s">
        <v>63</v>
      </c>
      <c r="B35" s="143" t="s">
        <v>64</v>
      </c>
      <c r="C35" s="65"/>
    </row>
    <row r="36" spans="1:3" s="39" customFormat="1" ht="18" x14ac:dyDescent="0.25">
      <c r="A36" s="153" t="s">
        <v>12</v>
      </c>
      <c r="B36" s="143" t="s">
        <v>65</v>
      </c>
      <c r="C36" s="196">
        <f>C40</f>
        <v>526.35</v>
      </c>
    </row>
    <row r="37" spans="1:3" s="39" customFormat="1" ht="18" hidden="1" x14ac:dyDescent="0.25">
      <c r="A37" s="153" t="s">
        <v>11</v>
      </c>
      <c r="B37" s="143" t="s">
        <v>66</v>
      </c>
      <c r="C37" s="65"/>
    </row>
    <row r="38" spans="1:3" s="39" customFormat="1" ht="18" hidden="1" x14ac:dyDescent="0.25">
      <c r="A38" s="153" t="s">
        <v>10</v>
      </c>
      <c r="B38" s="143" t="s">
        <v>67</v>
      </c>
      <c r="C38" s="65"/>
    </row>
    <row r="39" spans="1:3" s="39" customFormat="1" ht="18" hidden="1" x14ac:dyDescent="0.25">
      <c r="A39" s="153" t="s">
        <v>9</v>
      </c>
      <c r="B39" s="143" t="s">
        <v>68</v>
      </c>
      <c r="C39" s="65"/>
    </row>
    <row r="40" spans="1:3" s="39" customFormat="1" ht="18" x14ac:dyDescent="0.25">
      <c r="A40" s="153" t="s">
        <v>8</v>
      </c>
      <c r="B40" s="143" t="s">
        <v>69</v>
      </c>
      <c r="C40" s="196">
        <f>'Приложение 8'!J86</f>
        <v>526.35</v>
      </c>
    </row>
    <row r="41" spans="1:3" s="39" customFormat="1" ht="18" hidden="1" x14ac:dyDescent="0.25">
      <c r="A41" s="153" t="s">
        <v>7</v>
      </c>
      <c r="B41" s="143" t="s">
        <v>70</v>
      </c>
      <c r="C41" s="65"/>
    </row>
    <row r="42" spans="1:3" s="39" customFormat="1" ht="18" x14ac:dyDescent="0.25">
      <c r="A42" s="153" t="s">
        <v>105</v>
      </c>
      <c r="B42" s="143" t="s">
        <v>71</v>
      </c>
      <c r="C42" s="196">
        <f>C43</f>
        <v>0</v>
      </c>
    </row>
    <row r="43" spans="1:3" s="39" customFormat="1" ht="18" x14ac:dyDescent="0.25">
      <c r="A43" s="153" t="s">
        <v>6</v>
      </c>
      <c r="B43" s="143" t="s">
        <v>72</v>
      </c>
      <c r="C43" s="196">
        <f>'Приложение 8'!J95</f>
        <v>0</v>
      </c>
    </row>
    <row r="44" spans="1:3" s="39" customFormat="1" ht="18" hidden="1" x14ac:dyDescent="0.25">
      <c r="A44" s="153" t="s">
        <v>106</v>
      </c>
      <c r="B44" s="143" t="s">
        <v>73</v>
      </c>
      <c r="C44" s="65"/>
    </row>
    <row r="45" spans="1:3" s="39" customFormat="1" ht="18" hidden="1" x14ac:dyDescent="0.25">
      <c r="A45" s="153" t="s">
        <v>4</v>
      </c>
      <c r="B45" s="143" t="s">
        <v>74</v>
      </c>
      <c r="C45" s="65"/>
    </row>
    <row r="46" spans="1:3" s="39" customFormat="1" ht="18" hidden="1" x14ac:dyDescent="0.25">
      <c r="A46" s="153" t="s">
        <v>107</v>
      </c>
      <c r="B46" s="143" t="s">
        <v>75</v>
      </c>
      <c r="C46" s="65"/>
    </row>
    <row r="47" spans="1:3" s="39" customFormat="1" ht="18" hidden="1" x14ac:dyDescent="0.25">
      <c r="A47" s="153" t="s">
        <v>3</v>
      </c>
      <c r="B47" s="143" t="s">
        <v>76</v>
      </c>
      <c r="C47" s="65"/>
    </row>
    <row r="48" spans="1:3" s="39" customFormat="1" ht="18" hidden="1" x14ac:dyDescent="0.25">
      <c r="A48" s="153" t="s">
        <v>2</v>
      </c>
      <c r="B48" s="143" t="s">
        <v>77</v>
      </c>
      <c r="C48" s="65"/>
    </row>
    <row r="49" spans="1:5" s="39" customFormat="1" ht="18" hidden="1" x14ac:dyDescent="0.25">
      <c r="A49" s="153" t="s">
        <v>1</v>
      </c>
      <c r="B49" s="143" t="s">
        <v>78</v>
      </c>
      <c r="C49" s="65"/>
    </row>
    <row r="50" spans="1:5" s="39" customFormat="1" ht="18" hidden="1" x14ac:dyDescent="0.25">
      <c r="A50" s="153" t="s">
        <v>0</v>
      </c>
      <c r="B50" s="143" t="s">
        <v>79</v>
      </c>
      <c r="C50" s="65"/>
    </row>
    <row r="51" spans="1:5" s="39" customFormat="1" ht="18" x14ac:dyDescent="0.25">
      <c r="A51" s="153" t="s">
        <v>80</v>
      </c>
      <c r="B51" s="143" t="s">
        <v>81</v>
      </c>
      <c r="C51" s="196">
        <f>C55</f>
        <v>1579.05</v>
      </c>
      <c r="E51" s="244"/>
    </row>
    <row r="52" spans="1:5" s="39" customFormat="1" ht="18" x14ac:dyDescent="0.25">
      <c r="A52" s="153" t="s">
        <v>82</v>
      </c>
      <c r="B52" s="143" t="s">
        <v>84</v>
      </c>
      <c r="C52" s="195">
        <v>0</v>
      </c>
    </row>
    <row r="53" spans="1:5" s="39" customFormat="1" ht="18" hidden="1" x14ac:dyDescent="0.25">
      <c r="A53" s="153" t="s">
        <v>83</v>
      </c>
      <c r="B53" s="143" t="s">
        <v>84</v>
      </c>
      <c r="C53" s="65"/>
    </row>
    <row r="54" spans="1:5" s="39" customFormat="1" ht="18" hidden="1" x14ac:dyDescent="0.25">
      <c r="A54" s="153" t="s">
        <v>85</v>
      </c>
      <c r="B54" s="143" t="s">
        <v>86</v>
      </c>
      <c r="C54" s="65"/>
    </row>
    <row r="55" spans="1:5" s="39" customFormat="1" ht="18" x14ac:dyDescent="0.25">
      <c r="A55" s="153" t="s">
        <v>87</v>
      </c>
      <c r="B55" s="143" t="s">
        <v>88</v>
      </c>
      <c r="C55" s="196">
        <f>'Приложение 8'!J105</f>
        <v>1579.05</v>
      </c>
    </row>
    <row r="56" spans="1:5" s="39" customFormat="1" ht="18" x14ac:dyDescent="0.25">
      <c r="A56" s="87" t="s">
        <v>153</v>
      </c>
      <c r="B56" s="85" t="s">
        <v>167</v>
      </c>
      <c r="C56" s="234">
        <v>0</v>
      </c>
    </row>
    <row r="57" spans="1:5" s="39" customFormat="1" ht="18" hidden="1" x14ac:dyDescent="0.25">
      <c r="A57" s="153" t="s">
        <v>89</v>
      </c>
      <c r="B57" s="143" t="s">
        <v>90</v>
      </c>
      <c r="C57" s="65"/>
    </row>
    <row r="58" spans="1:5" s="39" customFormat="1" ht="18" hidden="1" x14ac:dyDescent="0.25">
      <c r="A58" s="153" t="s">
        <v>108</v>
      </c>
      <c r="B58" s="143" t="s">
        <v>109</v>
      </c>
      <c r="C58" s="65"/>
    </row>
    <row r="59" spans="1:5" s="39" customFormat="1" ht="18" hidden="1" x14ac:dyDescent="0.25">
      <c r="A59" s="153" t="s">
        <v>5</v>
      </c>
      <c r="B59" s="143" t="s">
        <v>91</v>
      </c>
      <c r="C59" s="65"/>
    </row>
    <row r="60" spans="1:5" s="39" customFormat="1" ht="18" hidden="1" x14ac:dyDescent="0.25">
      <c r="A60" s="153" t="s">
        <v>92</v>
      </c>
      <c r="B60" s="143" t="s">
        <v>93</v>
      </c>
      <c r="C60" s="65"/>
    </row>
    <row r="61" spans="1:5" s="39" customFormat="1" ht="18" hidden="1" x14ac:dyDescent="0.25">
      <c r="A61" s="153" t="s">
        <v>110</v>
      </c>
      <c r="B61" s="143" t="s">
        <v>94</v>
      </c>
      <c r="C61" s="65"/>
    </row>
    <row r="62" spans="1:5" s="39" customFormat="1" ht="25.5" hidden="1" x14ac:dyDescent="0.25">
      <c r="A62" s="153" t="s">
        <v>111</v>
      </c>
      <c r="B62" s="143" t="s">
        <v>95</v>
      </c>
      <c r="C62" s="65"/>
    </row>
    <row r="63" spans="1:5" s="39" customFormat="1" ht="25.5" hidden="1" x14ac:dyDescent="0.25">
      <c r="A63" s="153" t="s">
        <v>96</v>
      </c>
      <c r="B63" s="143" t="s">
        <v>97</v>
      </c>
      <c r="C63" s="65"/>
    </row>
    <row r="64" spans="1:5" s="39" customFormat="1" ht="18" hidden="1" x14ac:dyDescent="0.25">
      <c r="A64" s="153" t="s">
        <v>98</v>
      </c>
      <c r="B64" s="143" t="s">
        <v>99</v>
      </c>
      <c r="C64" s="65"/>
    </row>
    <row r="65" spans="1:3" s="39" customFormat="1" ht="18" hidden="1" x14ac:dyDescent="0.25">
      <c r="A65" s="153" t="s">
        <v>112</v>
      </c>
      <c r="B65" s="143" t="s">
        <v>100</v>
      </c>
      <c r="C65" s="65"/>
    </row>
    <row r="66" spans="1:3" s="39" customFormat="1" ht="18" x14ac:dyDescent="0.25">
      <c r="A66" s="154" t="s">
        <v>363</v>
      </c>
      <c r="B66" s="155"/>
      <c r="C66" s="195">
        <f>C55+C42+C36+C26+C13+C7+C28</f>
        <v>7905.2599999999993</v>
      </c>
    </row>
    <row r="67" spans="1:3" s="39" customFormat="1" ht="18.75" x14ac:dyDescent="0.3">
      <c r="A67" s="54"/>
      <c r="B67" s="55"/>
      <c r="C67" s="45"/>
    </row>
    <row r="68" spans="1:3" s="39" customFormat="1" ht="18.75" x14ac:dyDescent="0.3">
      <c r="A68" s="54"/>
      <c r="B68" s="55"/>
      <c r="C68" s="45"/>
    </row>
    <row r="69" spans="1:3" s="39" customFormat="1" ht="18.75" x14ac:dyDescent="0.3">
      <c r="A69" s="54"/>
      <c r="B69" s="55"/>
      <c r="C69" s="45"/>
    </row>
    <row r="70" spans="1:3" s="39" customFormat="1" ht="18.75" x14ac:dyDescent="0.3">
      <c r="A70" s="54"/>
      <c r="B70" s="55"/>
      <c r="C70" s="45"/>
    </row>
    <row r="71" spans="1:3" s="39" customFormat="1" ht="18.75" x14ac:dyDescent="0.3">
      <c r="A71" s="54"/>
      <c r="B71" s="55"/>
      <c r="C71" s="45"/>
    </row>
    <row r="72" spans="1:3" s="39" customFormat="1" ht="18.75" x14ac:dyDescent="0.3">
      <c r="A72" s="54"/>
      <c r="B72" s="55"/>
      <c r="C72" s="45"/>
    </row>
    <row r="73" spans="1:3" s="39" customFormat="1" ht="18.75" x14ac:dyDescent="0.3">
      <c r="A73" s="54"/>
      <c r="B73" s="55"/>
      <c r="C73" s="45"/>
    </row>
    <row r="74" spans="1:3" s="39" customFormat="1" ht="18.75" x14ac:dyDescent="0.3">
      <c r="A74" s="54"/>
      <c r="B74" s="55"/>
      <c r="C74" s="45"/>
    </row>
    <row r="75" spans="1:3" s="39" customFormat="1" ht="18.75" x14ac:dyDescent="0.3">
      <c r="A75" s="54"/>
      <c r="B75" s="55"/>
      <c r="C75" s="45"/>
    </row>
    <row r="76" spans="1:3" s="39" customFormat="1" ht="18.75" x14ac:dyDescent="0.3">
      <c r="A76" s="54"/>
      <c r="B76" s="55"/>
      <c r="C76" s="45"/>
    </row>
    <row r="77" spans="1:3" s="39" customFormat="1" ht="18.75" x14ac:dyDescent="0.3">
      <c r="A77" s="54"/>
      <c r="B77" s="55"/>
      <c r="C77" s="45"/>
    </row>
    <row r="78" spans="1:3" s="39" customFormat="1" ht="18.75" x14ac:dyDescent="0.3">
      <c r="A78" s="54"/>
      <c r="B78" s="55"/>
      <c r="C78" s="45"/>
    </row>
    <row r="79" spans="1:3" s="39" customFormat="1" ht="18.75" x14ac:dyDescent="0.3">
      <c r="A79" s="54"/>
      <c r="B79" s="55"/>
      <c r="C79" s="45"/>
    </row>
    <row r="80" spans="1:3" s="39" customFormat="1" ht="18.75" x14ac:dyDescent="0.3">
      <c r="A80" s="54"/>
      <c r="B80" s="55"/>
      <c r="C80" s="45"/>
    </row>
    <row r="81" spans="1:3" s="39" customFormat="1" ht="18.75" x14ac:dyDescent="0.3">
      <c r="A81" s="54"/>
      <c r="B81" s="55"/>
      <c r="C81" s="45"/>
    </row>
    <row r="82" spans="1:3" s="39" customFormat="1" ht="18.75" x14ac:dyDescent="0.3">
      <c r="A82" s="54"/>
      <c r="B82" s="55"/>
      <c r="C82" s="45"/>
    </row>
    <row r="83" spans="1:3" s="39" customFormat="1" ht="18.75" x14ac:dyDescent="0.3">
      <c r="A83" s="54"/>
      <c r="B83" s="55"/>
      <c r="C83" s="45"/>
    </row>
    <row r="84" spans="1:3" s="39" customFormat="1" ht="18.75" x14ac:dyDescent="0.3">
      <c r="A84" s="54"/>
      <c r="B84" s="55"/>
      <c r="C84" s="45"/>
    </row>
    <row r="85" spans="1:3" s="39" customFormat="1" ht="18.75" x14ac:dyDescent="0.3">
      <c r="A85" s="54"/>
      <c r="B85" s="55"/>
      <c r="C85" s="45"/>
    </row>
    <row r="86" spans="1:3" s="39" customFormat="1" ht="18.75" x14ac:dyDescent="0.3">
      <c r="A86" s="54"/>
      <c r="B86" s="55"/>
      <c r="C86" s="45"/>
    </row>
    <row r="87" spans="1:3" s="39" customFormat="1" ht="18.75" x14ac:dyDescent="0.3">
      <c r="A87" s="54"/>
      <c r="B87" s="55"/>
      <c r="C87" s="45"/>
    </row>
    <row r="88" spans="1:3" s="39" customFormat="1" ht="18.75" x14ac:dyDescent="0.3">
      <c r="A88" s="54"/>
      <c r="B88" s="55"/>
      <c r="C88" s="45"/>
    </row>
    <row r="89" spans="1:3" s="39" customFormat="1" ht="18.75" x14ac:dyDescent="0.3">
      <c r="A89" s="54"/>
      <c r="B89" s="55"/>
      <c r="C89" s="45"/>
    </row>
    <row r="90" spans="1:3" s="39" customFormat="1" ht="18.75" x14ac:dyDescent="0.3">
      <c r="A90" s="54"/>
      <c r="B90" s="55"/>
      <c r="C90" s="45"/>
    </row>
    <row r="91" spans="1:3" s="39" customFormat="1" ht="18.75" x14ac:dyDescent="0.3">
      <c r="A91" s="54"/>
      <c r="B91" s="55"/>
      <c r="C91" s="45"/>
    </row>
    <row r="92" spans="1:3" s="39" customFormat="1" ht="18.75" x14ac:dyDescent="0.3">
      <c r="A92" s="54"/>
      <c r="B92" s="55"/>
      <c r="C92" s="45"/>
    </row>
    <row r="93" spans="1:3" s="39" customFormat="1" ht="18.75" x14ac:dyDescent="0.3">
      <c r="A93" s="54"/>
      <c r="B93" s="55"/>
      <c r="C93" s="45"/>
    </row>
    <row r="94" spans="1:3" s="39" customFormat="1" ht="18.75" x14ac:dyDescent="0.3">
      <c r="A94" s="54"/>
      <c r="B94" s="55"/>
      <c r="C94" s="45"/>
    </row>
    <row r="95" spans="1:3" s="39" customFormat="1" ht="18.75" x14ac:dyDescent="0.3">
      <c r="A95" s="54"/>
      <c r="B95" s="55"/>
      <c r="C95" s="45"/>
    </row>
    <row r="96" spans="1:3" x14ac:dyDescent="0.2">
      <c r="B96" s="35"/>
    </row>
    <row r="97" spans="2:2" x14ac:dyDescent="0.2">
      <c r="B97" s="35"/>
    </row>
    <row r="98" spans="2:2" x14ac:dyDescent="0.2">
      <c r="B98" s="35"/>
    </row>
    <row r="99" spans="2:2" x14ac:dyDescent="0.2">
      <c r="B99" s="35"/>
    </row>
    <row r="100" spans="2:2" x14ac:dyDescent="0.2">
      <c r="B100" s="35"/>
    </row>
    <row r="101" spans="2:2" x14ac:dyDescent="0.2">
      <c r="B101" s="35"/>
    </row>
    <row r="102" spans="2:2" x14ac:dyDescent="0.2">
      <c r="B102" s="35"/>
    </row>
    <row r="103" spans="2:2" x14ac:dyDescent="0.2">
      <c r="B103" s="35"/>
    </row>
    <row r="104" spans="2:2" x14ac:dyDescent="0.2">
      <c r="B104" s="35"/>
    </row>
    <row r="105" spans="2:2" x14ac:dyDescent="0.2">
      <c r="B105" s="35"/>
    </row>
    <row r="106" spans="2:2" x14ac:dyDescent="0.2">
      <c r="B106" s="35"/>
    </row>
    <row r="107" spans="2:2" x14ac:dyDescent="0.2">
      <c r="B107" s="35"/>
    </row>
    <row r="108" spans="2:2" x14ac:dyDescent="0.2">
      <c r="B108" s="35"/>
    </row>
    <row r="109" spans="2:2" x14ac:dyDescent="0.2">
      <c r="B109" s="35"/>
    </row>
    <row r="110" spans="2:2" x14ac:dyDescent="0.2">
      <c r="B110" s="35"/>
    </row>
    <row r="111" spans="2:2" x14ac:dyDescent="0.2">
      <c r="B111" s="35"/>
    </row>
    <row r="112" spans="2:2" x14ac:dyDescent="0.2">
      <c r="B112" s="35"/>
    </row>
    <row r="113" spans="2:2" x14ac:dyDescent="0.2">
      <c r="B113" s="35"/>
    </row>
    <row r="114" spans="2:2" x14ac:dyDescent="0.2">
      <c r="B114" s="35"/>
    </row>
    <row r="115" spans="2:2" x14ac:dyDescent="0.2">
      <c r="B115" s="35"/>
    </row>
    <row r="116" spans="2:2" x14ac:dyDescent="0.2">
      <c r="B116" s="35"/>
    </row>
    <row r="117" spans="2:2" x14ac:dyDescent="0.2">
      <c r="B117" s="35"/>
    </row>
    <row r="118" spans="2:2" x14ac:dyDescent="0.2">
      <c r="B118" s="35"/>
    </row>
  </sheetData>
  <mergeCells count="2">
    <mergeCell ref="A3:C3"/>
    <mergeCell ref="A1:C1"/>
  </mergeCells>
  <phoneticPr fontId="0" type="noConversion"/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123"/>
  <sheetViews>
    <sheetView view="pageBreakPreview" topLeftCell="A30" zoomScale="60" zoomScaleNormal="100" workbookViewId="0">
      <selection activeCell="E67" sqref="E67"/>
    </sheetView>
  </sheetViews>
  <sheetFormatPr defaultRowHeight="12.75" x14ac:dyDescent="0.2"/>
  <cols>
    <col min="1" max="1" width="84.5703125" style="23" customWidth="1"/>
    <col min="2" max="2" width="14" style="10" customWidth="1"/>
    <col min="3" max="3" width="17.28515625" style="8" customWidth="1"/>
    <col min="4" max="4" width="13" style="8" customWidth="1"/>
    <col min="5" max="16384" width="9.140625" style="8"/>
  </cols>
  <sheetData>
    <row r="1" spans="1:5" ht="143.25" customHeight="1" x14ac:dyDescent="0.2">
      <c r="B1" s="310" t="s">
        <v>452</v>
      </c>
      <c r="C1" s="310"/>
      <c r="D1" s="310"/>
    </row>
    <row r="2" spans="1:5" ht="24" customHeight="1" x14ac:dyDescent="0.2">
      <c r="C2" s="26"/>
    </row>
    <row r="3" spans="1:5" ht="64.5" customHeight="1" x14ac:dyDescent="0.2">
      <c r="A3" s="270" t="s">
        <v>453</v>
      </c>
      <c r="B3" s="270"/>
      <c r="C3" s="270"/>
      <c r="D3" s="25"/>
      <c r="E3" s="36"/>
    </row>
    <row r="4" spans="1:5" s="37" customFormat="1" ht="15.75" x14ac:dyDescent="0.25">
      <c r="A4" s="25"/>
      <c r="B4" s="34"/>
      <c r="C4" s="309" t="s">
        <v>113</v>
      </c>
      <c r="D4" s="309"/>
      <c r="E4" s="36"/>
    </row>
    <row r="5" spans="1:5" s="38" customFormat="1" ht="81" customHeight="1" x14ac:dyDescent="0.2">
      <c r="A5" s="64" t="s">
        <v>31</v>
      </c>
      <c r="B5" s="64" t="s">
        <v>123</v>
      </c>
      <c r="C5" s="64" t="s">
        <v>434</v>
      </c>
      <c r="D5" s="64" t="s">
        <v>454</v>
      </c>
    </row>
    <row r="6" spans="1:5" s="37" customFormat="1" ht="15.75" x14ac:dyDescent="0.2">
      <c r="A6" s="64">
        <v>1</v>
      </c>
      <c r="B6" s="152">
        <v>2</v>
      </c>
      <c r="C6" s="64">
        <v>3</v>
      </c>
      <c r="D6" s="64">
        <v>4</v>
      </c>
    </row>
    <row r="7" spans="1:5" s="45" customFormat="1" ht="18.75" x14ac:dyDescent="0.3">
      <c r="A7" s="153" t="s">
        <v>30</v>
      </c>
      <c r="B7" s="143" t="s">
        <v>37</v>
      </c>
      <c r="C7" s="196">
        <f>C8+C10+C11+C12</f>
        <v>1778.08</v>
      </c>
      <c r="D7" s="196">
        <f>D8+D10+D11+D12</f>
        <v>1711.5</v>
      </c>
    </row>
    <row r="8" spans="1:5" s="45" customFormat="1" ht="25.5" x14ac:dyDescent="0.3">
      <c r="A8" s="153" t="s">
        <v>29</v>
      </c>
      <c r="B8" s="143" t="s">
        <v>101</v>
      </c>
      <c r="C8" s="196">
        <f>'Приложение 9'!L9</f>
        <v>410.65999999999997</v>
      </c>
      <c r="D8" s="196">
        <f>'Приложение 9'!M9</f>
        <v>410.65999999999997</v>
      </c>
    </row>
    <row r="9" spans="1:5" s="45" customFormat="1" ht="25.5" x14ac:dyDescent="0.3">
      <c r="A9" s="153" t="s">
        <v>28</v>
      </c>
      <c r="B9" s="143" t="s">
        <v>38</v>
      </c>
      <c r="C9" s="195">
        <f>'Приложение 9'!L14</f>
        <v>0</v>
      </c>
      <c r="D9" s="195">
        <f>'Приложение 9'!M14</f>
        <v>0</v>
      </c>
    </row>
    <row r="10" spans="1:5" s="45" customFormat="1" ht="25.5" x14ac:dyDescent="0.3">
      <c r="A10" s="153" t="s">
        <v>27</v>
      </c>
      <c r="B10" s="143" t="s">
        <v>39</v>
      </c>
      <c r="C10" s="196">
        <f>'Приложение 9'!L22</f>
        <v>948.44</v>
      </c>
      <c r="D10" s="196">
        <f>'Приложение 9'!M22</f>
        <v>881.86</v>
      </c>
    </row>
    <row r="11" spans="1:5" s="45" customFormat="1" ht="18.75" x14ac:dyDescent="0.3">
      <c r="A11" s="153" t="s">
        <v>295</v>
      </c>
      <c r="B11" s="143" t="s">
        <v>296</v>
      </c>
      <c r="C11" s="196">
        <v>10</v>
      </c>
      <c r="D11" s="196">
        <v>10</v>
      </c>
    </row>
    <row r="12" spans="1:5" s="45" customFormat="1" ht="18.75" x14ac:dyDescent="0.3">
      <c r="A12" s="153" t="s">
        <v>260</v>
      </c>
      <c r="B12" s="143" t="s">
        <v>301</v>
      </c>
      <c r="C12" s="195">
        <f>'Приложение 9'!L43</f>
        <v>408.97999999999996</v>
      </c>
      <c r="D12" s="196">
        <f>'Приложение 9'!M43</f>
        <v>408.97999999999996</v>
      </c>
    </row>
    <row r="13" spans="1:5" s="45" customFormat="1" ht="18.75" x14ac:dyDescent="0.3">
      <c r="A13" s="153" t="s">
        <v>25</v>
      </c>
      <c r="B13" s="143" t="s">
        <v>40</v>
      </c>
      <c r="C13" s="196">
        <f>C14</f>
        <v>204.5</v>
      </c>
      <c r="D13" s="196">
        <f>D14</f>
        <v>212.5</v>
      </c>
    </row>
    <row r="14" spans="1:5" s="45" customFormat="1" ht="18.75" x14ac:dyDescent="0.3">
      <c r="A14" s="153" t="s">
        <v>41</v>
      </c>
      <c r="B14" s="143" t="s">
        <v>42</v>
      </c>
      <c r="C14" s="196">
        <f>'Приложение 9'!L57</f>
        <v>204.5</v>
      </c>
      <c r="D14" s="196">
        <f>'Приложение 9'!M57</f>
        <v>212.5</v>
      </c>
    </row>
    <row r="15" spans="1:5" s="45" customFormat="1" ht="18.75" hidden="1" x14ac:dyDescent="0.3">
      <c r="A15" s="153" t="s">
        <v>24</v>
      </c>
      <c r="B15" s="143" t="s">
        <v>43</v>
      </c>
      <c r="C15" s="65"/>
      <c r="D15" s="65"/>
    </row>
    <row r="16" spans="1:5" s="45" customFormat="1" ht="25.5" hidden="1" x14ac:dyDescent="0.3">
      <c r="A16" s="153" t="s">
        <v>104</v>
      </c>
      <c r="B16" s="143" t="s">
        <v>45</v>
      </c>
      <c r="C16" s="65"/>
      <c r="D16" s="65"/>
    </row>
    <row r="17" spans="1:4" s="45" customFormat="1" ht="18.75" hidden="1" x14ac:dyDescent="0.3">
      <c r="A17" s="153" t="s">
        <v>22</v>
      </c>
      <c r="B17" s="143" t="s">
        <v>46</v>
      </c>
      <c r="C17" s="65"/>
      <c r="D17" s="65"/>
    </row>
    <row r="18" spans="1:4" s="45" customFormat="1" ht="18.75" hidden="1" x14ac:dyDescent="0.3">
      <c r="A18" s="153" t="s">
        <v>21</v>
      </c>
      <c r="B18" s="143" t="s">
        <v>47</v>
      </c>
      <c r="C18" s="66" t="e">
        <f>C19+C20</f>
        <v>#REF!</v>
      </c>
      <c r="D18" s="66" t="e">
        <f>D19+D20</f>
        <v>#REF!</v>
      </c>
    </row>
    <row r="19" spans="1:4" s="45" customFormat="1" ht="18.75" hidden="1" x14ac:dyDescent="0.3">
      <c r="A19" s="153" t="s">
        <v>20</v>
      </c>
      <c r="B19" s="143" t="s">
        <v>48</v>
      </c>
      <c r="C19" s="66" t="e">
        <f>#REF!</f>
        <v>#REF!</v>
      </c>
      <c r="D19" s="66" t="e">
        <f>#REF!</f>
        <v>#REF!</v>
      </c>
    </row>
    <row r="20" spans="1:4" s="45" customFormat="1" ht="18.75" hidden="1" x14ac:dyDescent="0.3">
      <c r="A20" s="153" t="s">
        <v>19</v>
      </c>
      <c r="B20" s="143" t="s">
        <v>230</v>
      </c>
      <c r="C20" s="66" t="e">
        <f>#REF!</f>
        <v>#REF!</v>
      </c>
      <c r="D20" s="66" t="e">
        <f>#REF!</f>
        <v>#REF!</v>
      </c>
    </row>
    <row r="21" spans="1:4" s="45" customFormat="1" ht="18.75" hidden="1" x14ac:dyDescent="0.3">
      <c r="A21" s="153" t="s">
        <v>51</v>
      </c>
      <c r="B21" s="143" t="s">
        <v>52</v>
      </c>
      <c r="C21" s="65"/>
      <c r="D21" s="65"/>
    </row>
    <row r="22" spans="1:4" s="45" customFormat="1" ht="18.75" hidden="1" x14ac:dyDescent="0.3">
      <c r="A22" s="153" t="s">
        <v>53</v>
      </c>
      <c r="B22" s="143" t="s">
        <v>54</v>
      </c>
      <c r="C22" s="65"/>
      <c r="D22" s="65"/>
    </row>
    <row r="23" spans="1:4" s="45" customFormat="1" ht="18.75" hidden="1" x14ac:dyDescent="0.3">
      <c r="A23" s="153" t="s">
        <v>18</v>
      </c>
      <c r="B23" s="143" t="s">
        <v>55</v>
      </c>
      <c r="C23" s="65"/>
      <c r="D23" s="65"/>
    </row>
    <row r="24" spans="1:4" s="45" customFormat="1" ht="18.75" x14ac:dyDescent="0.3">
      <c r="A24" s="126" t="s">
        <v>24</v>
      </c>
      <c r="B24" s="143" t="s">
        <v>43</v>
      </c>
      <c r="C24" s="196">
        <v>13</v>
      </c>
      <c r="D24" s="196">
        <v>13</v>
      </c>
    </row>
    <row r="25" spans="1:4" s="45" customFormat="1" ht="18.75" x14ac:dyDescent="0.3">
      <c r="A25" s="126" t="s">
        <v>349</v>
      </c>
      <c r="B25" s="143" t="s">
        <v>43</v>
      </c>
      <c r="C25" s="196">
        <v>3</v>
      </c>
      <c r="D25" s="196">
        <v>3</v>
      </c>
    </row>
    <row r="26" spans="1:4" s="39" customFormat="1" ht="18" x14ac:dyDescent="0.25">
      <c r="A26" s="153" t="s">
        <v>20</v>
      </c>
      <c r="B26" s="143" t="s">
        <v>48</v>
      </c>
      <c r="C26" s="195">
        <f>'Приложение 9'!L76</f>
        <v>286.64999999999998</v>
      </c>
      <c r="D26" s="185">
        <f>'Приложение 9'!M76</f>
        <v>286.64999999999998</v>
      </c>
    </row>
    <row r="27" spans="1:4" s="45" customFormat="1" ht="18.75" x14ac:dyDescent="0.3">
      <c r="A27" s="153" t="s">
        <v>17</v>
      </c>
      <c r="B27" s="143" t="s">
        <v>56</v>
      </c>
      <c r="C27" s="196"/>
      <c r="D27" s="196"/>
    </row>
    <row r="28" spans="1:4" s="45" customFormat="1" ht="18.75" hidden="1" x14ac:dyDescent="0.3">
      <c r="A28" s="153" t="s">
        <v>16</v>
      </c>
      <c r="B28" s="143" t="s">
        <v>57</v>
      </c>
      <c r="C28" s="65"/>
      <c r="D28" s="65"/>
    </row>
    <row r="29" spans="1:4" s="45" customFormat="1" ht="18.75" hidden="1" x14ac:dyDescent="0.3">
      <c r="A29" s="153" t="s">
        <v>15</v>
      </c>
      <c r="B29" s="143" t="s">
        <v>58</v>
      </c>
      <c r="C29" s="66"/>
      <c r="D29" s="66"/>
    </row>
    <row r="30" spans="1:4" s="45" customFormat="1" ht="18.75" x14ac:dyDescent="0.3">
      <c r="A30" s="153" t="s">
        <v>14</v>
      </c>
      <c r="B30" s="143" t="s">
        <v>59</v>
      </c>
      <c r="C30" s="195"/>
      <c r="D30" s="195"/>
    </row>
    <row r="31" spans="1:4" s="45" customFormat="1" ht="18.75" hidden="1" x14ac:dyDescent="0.3">
      <c r="A31" s="153" t="s">
        <v>13</v>
      </c>
      <c r="B31" s="143" t="s">
        <v>60</v>
      </c>
      <c r="C31" s="65"/>
      <c r="D31" s="65"/>
    </row>
    <row r="32" spans="1:4" s="45" customFormat="1" ht="18.75" hidden="1" x14ac:dyDescent="0.3">
      <c r="A32" s="153" t="s">
        <v>61</v>
      </c>
      <c r="B32" s="143" t="s">
        <v>62</v>
      </c>
      <c r="C32" s="65"/>
      <c r="D32" s="65"/>
    </row>
    <row r="33" spans="1:4" s="45" customFormat="1" ht="18.75" hidden="1" x14ac:dyDescent="0.3">
      <c r="A33" s="153" t="s">
        <v>63</v>
      </c>
      <c r="B33" s="143" t="s">
        <v>64</v>
      </c>
      <c r="C33" s="65"/>
      <c r="D33" s="65"/>
    </row>
    <row r="34" spans="1:4" s="45" customFormat="1" ht="18.75" x14ac:dyDescent="0.3">
      <c r="A34" s="153" t="s">
        <v>12</v>
      </c>
      <c r="B34" s="143" t="s">
        <v>65</v>
      </c>
      <c r="C34" s="196">
        <v>464.67</v>
      </c>
      <c r="D34" s="196">
        <v>464.67</v>
      </c>
    </row>
    <row r="35" spans="1:4" s="45" customFormat="1" ht="18.75" hidden="1" x14ac:dyDescent="0.3">
      <c r="A35" s="153" t="s">
        <v>11</v>
      </c>
      <c r="B35" s="143" t="s">
        <v>66</v>
      </c>
      <c r="C35" s="65"/>
      <c r="D35" s="65"/>
    </row>
    <row r="36" spans="1:4" s="45" customFormat="1" ht="18.75" hidden="1" x14ac:dyDescent="0.3">
      <c r="A36" s="153" t="s">
        <v>10</v>
      </c>
      <c r="B36" s="143" t="s">
        <v>67</v>
      </c>
      <c r="C36" s="65"/>
      <c r="D36" s="65"/>
    </row>
    <row r="37" spans="1:4" s="45" customFormat="1" ht="18.75" hidden="1" x14ac:dyDescent="0.3">
      <c r="A37" s="153" t="s">
        <v>9</v>
      </c>
      <c r="B37" s="143" t="s">
        <v>68</v>
      </c>
      <c r="C37" s="65"/>
      <c r="D37" s="65"/>
    </row>
    <row r="38" spans="1:4" s="45" customFormat="1" ht="18.75" x14ac:dyDescent="0.3">
      <c r="A38" s="153" t="s">
        <v>8</v>
      </c>
      <c r="B38" s="143" t="s">
        <v>69</v>
      </c>
      <c r="C38" s="196">
        <v>467.67</v>
      </c>
      <c r="D38" s="196">
        <v>464.67</v>
      </c>
    </row>
    <row r="39" spans="1:4" s="45" customFormat="1" ht="18.75" hidden="1" x14ac:dyDescent="0.3">
      <c r="A39" s="153" t="s">
        <v>7</v>
      </c>
      <c r="B39" s="143" t="s">
        <v>70</v>
      </c>
      <c r="C39" s="65"/>
      <c r="D39" s="65"/>
    </row>
    <row r="40" spans="1:4" s="45" customFormat="1" ht="18.75" x14ac:dyDescent="0.3">
      <c r="A40" s="153" t="s">
        <v>105</v>
      </c>
      <c r="B40" s="143" t="s">
        <v>71</v>
      </c>
      <c r="C40" s="196"/>
      <c r="D40" s="196"/>
    </row>
    <row r="41" spans="1:4" s="45" customFormat="1" ht="18.75" x14ac:dyDescent="0.3">
      <c r="A41" s="153" t="s">
        <v>6</v>
      </c>
      <c r="B41" s="143" t="s">
        <v>72</v>
      </c>
      <c r="C41" s="196"/>
      <c r="D41" s="196"/>
    </row>
    <row r="42" spans="1:4" s="45" customFormat="1" ht="18.75" hidden="1" x14ac:dyDescent="0.3">
      <c r="A42" s="153" t="s">
        <v>106</v>
      </c>
      <c r="B42" s="143" t="s">
        <v>73</v>
      </c>
      <c r="C42" s="65"/>
      <c r="D42" s="65"/>
    </row>
    <row r="43" spans="1:4" s="45" customFormat="1" ht="18.75" hidden="1" x14ac:dyDescent="0.3">
      <c r="A43" s="153" t="s">
        <v>4</v>
      </c>
      <c r="B43" s="143" t="s">
        <v>74</v>
      </c>
      <c r="C43" s="65"/>
      <c r="D43" s="65"/>
    </row>
    <row r="44" spans="1:4" s="45" customFormat="1" ht="18.75" hidden="1" x14ac:dyDescent="0.3">
      <c r="A44" s="153" t="s">
        <v>107</v>
      </c>
      <c r="B44" s="143" t="s">
        <v>75</v>
      </c>
      <c r="C44" s="65"/>
      <c r="D44" s="65"/>
    </row>
    <row r="45" spans="1:4" s="45" customFormat="1" ht="18.75" hidden="1" x14ac:dyDescent="0.3">
      <c r="A45" s="153" t="s">
        <v>3</v>
      </c>
      <c r="B45" s="143" t="s">
        <v>76</v>
      </c>
      <c r="C45" s="65"/>
      <c r="D45" s="65"/>
    </row>
    <row r="46" spans="1:4" s="45" customFormat="1" ht="18.75" hidden="1" x14ac:dyDescent="0.3">
      <c r="A46" s="153" t="s">
        <v>2</v>
      </c>
      <c r="B46" s="143" t="s">
        <v>77</v>
      </c>
      <c r="C46" s="65"/>
      <c r="D46" s="65"/>
    </row>
    <row r="47" spans="1:4" s="45" customFormat="1" ht="18.75" hidden="1" x14ac:dyDescent="0.3">
      <c r="A47" s="153" t="s">
        <v>1</v>
      </c>
      <c r="B47" s="143" t="s">
        <v>78</v>
      </c>
      <c r="C47" s="65"/>
      <c r="D47" s="65"/>
    </row>
    <row r="48" spans="1:4" s="45" customFormat="1" ht="18.75" hidden="1" x14ac:dyDescent="0.3">
      <c r="A48" s="153" t="s">
        <v>0</v>
      </c>
      <c r="B48" s="143" t="s">
        <v>79</v>
      </c>
      <c r="C48" s="65"/>
      <c r="D48" s="65"/>
    </row>
    <row r="49" spans="1:4" s="45" customFormat="1" ht="18.75" x14ac:dyDescent="0.3">
      <c r="A49" s="153" t="s">
        <v>80</v>
      </c>
      <c r="B49" s="143" t="s">
        <v>81</v>
      </c>
      <c r="C49" s="196">
        <v>0</v>
      </c>
      <c r="D49" s="196"/>
    </row>
    <row r="50" spans="1:4" s="45" customFormat="1" ht="18.75" x14ac:dyDescent="0.3">
      <c r="A50" s="153" t="s">
        <v>82</v>
      </c>
      <c r="B50" s="143" t="s">
        <v>84</v>
      </c>
      <c r="C50" s="195">
        <v>0</v>
      </c>
      <c r="D50" s="195"/>
    </row>
    <row r="51" spans="1:4" s="45" customFormat="1" ht="18.75" hidden="1" x14ac:dyDescent="0.3">
      <c r="A51" s="153" t="s">
        <v>83</v>
      </c>
      <c r="B51" s="143" t="s">
        <v>84</v>
      </c>
      <c r="C51" s="65"/>
      <c r="D51" s="65"/>
    </row>
    <row r="52" spans="1:4" s="45" customFormat="1" ht="18.75" hidden="1" x14ac:dyDescent="0.3">
      <c r="A52" s="153" t="s">
        <v>85</v>
      </c>
      <c r="B52" s="143" t="s">
        <v>86</v>
      </c>
      <c r="C52" s="65"/>
      <c r="D52" s="65"/>
    </row>
    <row r="53" spans="1:4" s="45" customFormat="1" ht="18.75" x14ac:dyDescent="0.3">
      <c r="A53" s="153" t="s">
        <v>87</v>
      </c>
      <c r="B53" s="143" t="s">
        <v>88</v>
      </c>
      <c r="C53" s="196">
        <f>'Приложение 9'!L97</f>
        <v>352.41</v>
      </c>
      <c r="D53" s="196">
        <f>'Приложение 9'!M97</f>
        <v>352.41</v>
      </c>
    </row>
    <row r="54" spans="1:4" s="45" customFormat="1" ht="18.75" x14ac:dyDescent="0.3">
      <c r="A54" s="87" t="s">
        <v>153</v>
      </c>
      <c r="B54" s="85" t="s">
        <v>167</v>
      </c>
      <c r="C54" s="196">
        <f>'Приложение 9'!L108</f>
        <v>68.19</v>
      </c>
      <c r="D54" s="196">
        <f>'Приложение 9'!M108</f>
        <v>136.37</v>
      </c>
    </row>
    <row r="55" spans="1:4" s="45" customFormat="1" ht="18.75" hidden="1" x14ac:dyDescent="0.3">
      <c r="A55" s="153" t="s">
        <v>89</v>
      </c>
      <c r="B55" s="143" t="s">
        <v>90</v>
      </c>
      <c r="C55" s="65"/>
      <c r="D55" s="65"/>
    </row>
    <row r="56" spans="1:4" s="45" customFormat="1" ht="18.75" hidden="1" x14ac:dyDescent="0.3">
      <c r="A56" s="153" t="s">
        <v>108</v>
      </c>
      <c r="B56" s="143" t="s">
        <v>109</v>
      </c>
      <c r="C56" s="65"/>
      <c r="D56" s="65"/>
    </row>
    <row r="57" spans="1:4" s="45" customFormat="1" ht="18.75" hidden="1" x14ac:dyDescent="0.3">
      <c r="A57" s="153" t="s">
        <v>5</v>
      </c>
      <c r="B57" s="143" t="s">
        <v>91</v>
      </c>
      <c r="C57" s="65"/>
      <c r="D57" s="65"/>
    </row>
    <row r="58" spans="1:4" s="45" customFormat="1" ht="18.75" hidden="1" x14ac:dyDescent="0.3">
      <c r="A58" s="153" t="s">
        <v>92</v>
      </c>
      <c r="B58" s="143" t="s">
        <v>93</v>
      </c>
      <c r="C58" s="65"/>
      <c r="D58" s="65"/>
    </row>
    <row r="59" spans="1:4" s="45" customFormat="1" ht="18.75" hidden="1" x14ac:dyDescent="0.3">
      <c r="A59" s="153" t="s">
        <v>110</v>
      </c>
      <c r="B59" s="143" t="s">
        <v>94</v>
      </c>
      <c r="C59" s="65"/>
      <c r="D59" s="65"/>
    </row>
    <row r="60" spans="1:4" s="45" customFormat="1" ht="25.5" hidden="1" x14ac:dyDescent="0.3">
      <c r="A60" s="153" t="s">
        <v>111</v>
      </c>
      <c r="B60" s="143" t="s">
        <v>95</v>
      </c>
      <c r="C60" s="65"/>
      <c r="D60" s="65"/>
    </row>
    <row r="61" spans="1:4" s="45" customFormat="1" ht="25.5" hidden="1" x14ac:dyDescent="0.3">
      <c r="A61" s="153" t="s">
        <v>96</v>
      </c>
      <c r="B61" s="143" t="s">
        <v>97</v>
      </c>
      <c r="C61" s="65"/>
      <c r="D61" s="65"/>
    </row>
    <row r="62" spans="1:4" s="45" customFormat="1" ht="18.75" hidden="1" x14ac:dyDescent="0.3">
      <c r="A62" s="153" t="s">
        <v>98</v>
      </c>
      <c r="B62" s="143" t="s">
        <v>99</v>
      </c>
      <c r="C62" s="65"/>
      <c r="D62" s="65"/>
    </row>
    <row r="63" spans="1:4" s="45" customFormat="1" ht="18.75" hidden="1" x14ac:dyDescent="0.3">
      <c r="A63" s="153" t="s">
        <v>112</v>
      </c>
      <c r="B63" s="143" t="s">
        <v>100</v>
      </c>
      <c r="C63" s="65"/>
      <c r="D63" s="65"/>
    </row>
    <row r="64" spans="1:4" s="45" customFormat="1" ht="18.75" x14ac:dyDescent="0.3">
      <c r="A64" s="154" t="s">
        <v>363</v>
      </c>
      <c r="B64" s="155"/>
      <c r="C64" s="156">
        <f>C54+C53+C40+C34+C24+C13+C7+C26</f>
        <v>3167.5</v>
      </c>
      <c r="D64" s="156">
        <f>D54+D53+D40+D34+D24+D13+D7+D26</f>
        <v>3177.1</v>
      </c>
    </row>
    <row r="65" spans="1:4" s="45" customFormat="1" ht="18.75" x14ac:dyDescent="0.3">
      <c r="A65" s="75"/>
      <c r="B65" s="76"/>
      <c r="C65" s="77"/>
      <c r="D65" s="77"/>
    </row>
    <row r="66" spans="1:4" s="45" customFormat="1" ht="18.75" x14ac:dyDescent="0.3">
      <c r="A66" s="75"/>
      <c r="B66" s="76"/>
      <c r="C66" s="77"/>
      <c r="D66" s="77"/>
    </row>
    <row r="67" spans="1:4" s="45" customFormat="1" ht="18.75" x14ac:dyDescent="0.3">
      <c r="A67" s="75"/>
      <c r="B67" s="76"/>
      <c r="C67" s="77"/>
      <c r="D67" s="77"/>
    </row>
    <row r="68" spans="1:4" s="45" customFormat="1" ht="18.75" x14ac:dyDescent="0.3">
      <c r="A68" s="75"/>
      <c r="B68" s="76"/>
      <c r="C68" s="77"/>
      <c r="D68" s="77"/>
    </row>
    <row r="69" spans="1:4" s="45" customFormat="1" ht="18.75" x14ac:dyDescent="0.3">
      <c r="A69" s="75"/>
      <c r="B69" s="76"/>
      <c r="C69" s="77"/>
      <c r="D69" s="77"/>
    </row>
    <row r="70" spans="1:4" s="45" customFormat="1" ht="18.75" x14ac:dyDescent="0.3">
      <c r="A70" s="75"/>
      <c r="B70" s="76"/>
      <c r="C70" s="77"/>
      <c r="D70" s="77"/>
    </row>
    <row r="71" spans="1:4" s="45" customFormat="1" ht="18.75" x14ac:dyDescent="0.3">
      <c r="A71" s="78"/>
      <c r="B71" s="79"/>
      <c r="C71" s="77"/>
      <c r="D71" s="77"/>
    </row>
    <row r="72" spans="1:4" x14ac:dyDescent="0.2">
      <c r="B72" s="35"/>
    </row>
    <row r="73" spans="1:4" x14ac:dyDescent="0.2">
      <c r="B73" s="35"/>
    </row>
    <row r="74" spans="1:4" x14ac:dyDescent="0.2">
      <c r="B74" s="35"/>
    </row>
    <row r="75" spans="1:4" x14ac:dyDescent="0.2">
      <c r="B75" s="35"/>
    </row>
    <row r="76" spans="1:4" x14ac:dyDescent="0.2">
      <c r="B76" s="35"/>
    </row>
    <row r="77" spans="1:4" x14ac:dyDescent="0.2">
      <c r="B77" s="35"/>
    </row>
    <row r="78" spans="1:4" x14ac:dyDescent="0.2">
      <c r="B78" s="35"/>
    </row>
    <row r="79" spans="1:4" x14ac:dyDescent="0.2">
      <c r="B79" s="35"/>
    </row>
    <row r="80" spans="1:4" x14ac:dyDescent="0.2">
      <c r="B80" s="35"/>
    </row>
    <row r="81" spans="2:2" x14ac:dyDescent="0.2">
      <c r="B81" s="35"/>
    </row>
    <row r="82" spans="2:2" x14ac:dyDescent="0.2">
      <c r="B82" s="35"/>
    </row>
    <row r="83" spans="2:2" x14ac:dyDescent="0.2">
      <c r="B83" s="35"/>
    </row>
    <row r="84" spans="2:2" x14ac:dyDescent="0.2">
      <c r="B84" s="35"/>
    </row>
    <row r="85" spans="2:2" x14ac:dyDescent="0.2">
      <c r="B85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89" spans="2:2" x14ac:dyDescent="0.2">
      <c r="B89" s="35"/>
    </row>
    <row r="90" spans="2:2" x14ac:dyDescent="0.2">
      <c r="B90" s="35"/>
    </row>
    <row r="91" spans="2:2" x14ac:dyDescent="0.2">
      <c r="B91" s="35"/>
    </row>
    <row r="92" spans="2:2" x14ac:dyDescent="0.2">
      <c r="B92" s="35"/>
    </row>
    <row r="93" spans="2:2" x14ac:dyDescent="0.2">
      <c r="B93" s="35"/>
    </row>
    <row r="94" spans="2:2" x14ac:dyDescent="0.2">
      <c r="B94" s="35"/>
    </row>
    <row r="95" spans="2:2" x14ac:dyDescent="0.2">
      <c r="B95" s="35"/>
    </row>
    <row r="96" spans="2:2" x14ac:dyDescent="0.2">
      <c r="B96" s="35"/>
    </row>
    <row r="97" spans="2:2" x14ac:dyDescent="0.2">
      <c r="B97" s="35"/>
    </row>
    <row r="98" spans="2:2" x14ac:dyDescent="0.2">
      <c r="B98" s="35"/>
    </row>
    <row r="99" spans="2:2" x14ac:dyDescent="0.2">
      <c r="B99" s="35"/>
    </row>
    <row r="100" spans="2:2" x14ac:dyDescent="0.2">
      <c r="B100" s="35"/>
    </row>
    <row r="101" spans="2:2" x14ac:dyDescent="0.2">
      <c r="B101" s="35"/>
    </row>
    <row r="102" spans="2:2" x14ac:dyDescent="0.2">
      <c r="B102" s="35"/>
    </row>
    <row r="103" spans="2:2" x14ac:dyDescent="0.2">
      <c r="B103" s="35"/>
    </row>
    <row r="104" spans="2:2" x14ac:dyDescent="0.2">
      <c r="B104" s="35"/>
    </row>
    <row r="105" spans="2:2" x14ac:dyDescent="0.2">
      <c r="B105" s="35"/>
    </row>
    <row r="106" spans="2:2" x14ac:dyDescent="0.2">
      <c r="B106" s="35"/>
    </row>
    <row r="107" spans="2:2" x14ac:dyDescent="0.2">
      <c r="B107" s="35"/>
    </row>
    <row r="108" spans="2:2" x14ac:dyDescent="0.2">
      <c r="B108" s="35"/>
    </row>
    <row r="109" spans="2:2" x14ac:dyDescent="0.2">
      <c r="B109" s="35"/>
    </row>
    <row r="110" spans="2:2" x14ac:dyDescent="0.2">
      <c r="B110" s="35"/>
    </row>
    <row r="111" spans="2:2" x14ac:dyDescent="0.2">
      <c r="B111" s="35"/>
    </row>
    <row r="112" spans="2:2" x14ac:dyDescent="0.2">
      <c r="B112" s="35"/>
    </row>
    <row r="113" spans="2:2" x14ac:dyDescent="0.2">
      <c r="B113" s="35"/>
    </row>
    <row r="114" spans="2:2" x14ac:dyDescent="0.2">
      <c r="B114" s="35"/>
    </row>
    <row r="115" spans="2:2" x14ac:dyDescent="0.2">
      <c r="B115" s="35"/>
    </row>
    <row r="116" spans="2:2" x14ac:dyDescent="0.2">
      <c r="B116" s="35"/>
    </row>
    <row r="117" spans="2:2" x14ac:dyDescent="0.2">
      <c r="B117" s="35"/>
    </row>
    <row r="118" spans="2:2" x14ac:dyDescent="0.2">
      <c r="B118" s="35"/>
    </row>
    <row r="119" spans="2:2" x14ac:dyDescent="0.2">
      <c r="B119" s="35"/>
    </row>
    <row r="120" spans="2:2" x14ac:dyDescent="0.2">
      <c r="B120" s="35"/>
    </row>
    <row r="121" spans="2:2" x14ac:dyDescent="0.2">
      <c r="B121" s="35"/>
    </row>
    <row r="122" spans="2:2" x14ac:dyDescent="0.2">
      <c r="B122" s="35"/>
    </row>
    <row r="123" spans="2:2" x14ac:dyDescent="0.2">
      <c r="B123" s="35"/>
    </row>
  </sheetData>
  <mergeCells count="3">
    <mergeCell ref="A3:C3"/>
    <mergeCell ref="C4:D4"/>
    <mergeCell ref="B1:D1"/>
  </mergeCells>
  <phoneticPr fontId="0" type="noConversion"/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M115"/>
  <sheetViews>
    <sheetView view="pageBreakPreview" topLeftCell="A91" zoomScale="60" zoomScaleNormal="100" workbookViewId="0">
      <selection activeCell="H4" sqref="H1:H1048576"/>
    </sheetView>
  </sheetViews>
  <sheetFormatPr defaultRowHeight="12.75" x14ac:dyDescent="0.2"/>
  <cols>
    <col min="1" max="1" width="57.28515625" style="27" customWidth="1"/>
    <col min="2" max="2" width="8.42578125" style="27" hidden="1" customWidth="1"/>
    <col min="3" max="3" width="8.42578125" style="27" customWidth="1"/>
    <col min="4" max="4" width="7.42578125" style="29" customWidth="1"/>
    <col min="5" max="5" width="6.7109375" style="29" customWidth="1"/>
    <col min="6" max="6" width="16.42578125" style="29" customWidth="1"/>
    <col min="7" max="7" width="8.85546875" style="29" customWidth="1"/>
    <col min="8" max="8" width="13.28515625" style="128" hidden="1" customWidth="1"/>
    <col min="9" max="9" width="12.42578125" style="128" customWidth="1"/>
    <col min="10" max="10" width="14.5703125" style="129" customWidth="1"/>
    <col min="11" max="11" width="9.140625" style="30" hidden="1" customWidth="1"/>
    <col min="12" max="16384" width="9.140625" style="30"/>
  </cols>
  <sheetData>
    <row r="1" spans="1:13" ht="159.75" customHeight="1" x14ac:dyDescent="0.2">
      <c r="A1" s="23"/>
      <c r="B1" s="23"/>
      <c r="C1" s="23"/>
      <c r="D1" s="23"/>
      <c r="G1" s="293" t="s">
        <v>455</v>
      </c>
      <c r="H1" s="293"/>
      <c r="I1" s="293"/>
      <c r="J1" s="293"/>
      <c r="K1" s="293"/>
      <c r="L1" s="312"/>
      <c r="M1" s="312"/>
    </row>
    <row r="2" spans="1:13" ht="16.5" customHeight="1" x14ac:dyDescent="0.2">
      <c r="B2" s="28"/>
      <c r="C2" s="28"/>
      <c r="H2" s="108"/>
      <c r="I2" s="108"/>
      <c r="J2" s="108"/>
    </row>
    <row r="3" spans="1:13" s="32" customFormat="1" ht="47.25" customHeight="1" x14ac:dyDescent="0.25">
      <c r="A3" s="313" t="s">
        <v>456</v>
      </c>
      <c r="B3" s="313"/>
      <c r="C3" s="313"/>
      <c r="D3" s="313"/>
      <c r="E3" s="313"/>
      <c r="F3" s="313"/>
      <c r="G3" s="313"/>
      <c r="H3" s="229"/>
      <c r="I3" s="229"/>
      <c r="J3" s="109"/>
    </row>
    <row r="4" spans="1:13" s="31" customFormat="1" ht="15.75" x14ac:dyDescent="0.25">
      <c r="A4" s="110"/>
      <c r="B4" s="110"/>
      <c r="C4" s="110"/>
      <c r="D4" s="110"/>
      <c r="E4" s="110"/>
      <c r="F4" s="111"/>
      <c r="G4" s="112"/>
      <c r="H4" s="112"/>
      <c r="I4" s="112"/>
      <c r="J4" s="157" t="s">
        <v>285</v>
      </c>
    </row>
    <row r="5" spans="1:13" s="58" customFormat="1" ht="81.75" customHeight="1" x14ac:dyDescent="0.25">
      <c r="A5" s="73" t="s">
        <v>32</v>
      </c>
      <c r="B5" s="73"/>
      <c r="C5" s="73"/>
      <c r="D5" s="81" t="s">
        <v>124</v>
      </c>
      <c r="E5" s="81" t="s">
        <v>125</v>
      </c>
      <c r="F5" s="81" t="s">
        <v>126</v>
      </c>
      <c r="G5" s="81" t="s">
        <v>127</v>
      </c>
      <c r="H5" s="115" t="s">
        <v>435</v>
      </c>
      <c r="I5" s="115" t="s">
        <v>340</v>
      </c>
      <c r="J5" s="217" t="s">
        <v>375</v>
      </c>
    </row>
    <row r="6" spans="1:13" s="57" customFormat="1" x14ac:dyDescent="0.2">
      <c r="A6" s="114">
        <v>1</v>
      </c>
      <c r="B6" s="114">
        <v>2</v>
      </c>
      <c r="C6" s="114">
        <v>2</v>
      </c>
      <c r="D6" s="81" t="s">
        <v>33</v>
      </c>
      <c r="E6" s="81" t="s">
        <v>34</v>
      </c>
      <c r="F6" s="81" t="s">
        <v>35</v>
      </c>
      <c r="G6" s="81" t="s">
        <v>36</v>
      </c>
      <c r="H6" s="115"/>
      <c r="I6" s="115"/>
      <c r="J6" s="218">
        <v>7</v>
      </c>
    </row>
    <row r="7" spans="1:13" s="31" customFormat="1" ht="33.75" customHeight="1" x14ac:dyDescent="0.2">
      <c r="A7" s="84" t="s">
        <v>421</v>
      </c>
      <c r="B7" s="250" t="s">
        <v>129</v>
      </c>
      <c r="C7" s="250" t="s">
        <v>129</v>
      </c>
      <c r="D7" s="85"/>
      <c r="E7" s="85"/>
      <c r="F7" s="85"/>
      <c r="G7" s="85"/>
      <c r="H7" s="197">
        <f>H8</f>
        <v>1905.2799999999997</v>
      </c>
      <c r="I7" s="194">
        <f t="shared" ref="I7" si="0">J7-H7</f>
        <v>3160.09</v>
      </c>
      <c r="J7" s="197">
        <f>J8</f>
        <v>5065.37</v>
      </c>
    </row>
    <row r="8" spans="1:13" s="31" customFormat="1" x14ac:dyDescent="0.2">
      <c r="A8" s="190" t="s">
        <v>128</v>
      </c>
      <c r="B8" s="191" t="s">
        <v>129</v>
      </c>
      <c r="C8" s="191" t="s">
        <v>129</v>
      </c>
      <c r="D8" s="191" t="s">
        <v>130</v>
      </c>
      <c r="E8" s="191"/>
      <c r="F8" s="191"/>
      <c r="G8" s="192"/>
      <c r="H8" s="215">
        <f>H9+H23+H36+H43</f>
        <v>1905.2799999999997</v>
      </c>
      <c r="I8" s="194">
        <f>J8-H8</f>
        <v>3160.09</v>
      </c>
      <c r="J8" s="215">
        <f>J9+J22+J16+J36+J44</f>
        <v>5065.37</v>
      </c>
    </row>
    <row r="9" spans="1:13" s="33" customFormat="1" ht="34.5" customHeight="1" x14ac:dyDescent="0.2">
      <c r="A9" s="190" t="s">
        <v>131</v>
      </c>
      <c r="B9" s="191" t="s">
        <v>129</v>
      </c>
      <c r="C9" s="191" t="s">
        <v>129</v>
      </c>
      <c r="D9" s="191" t="s">
        <v>130</v>
      </c>
      <c r="E9" s="191" t="s">
        <v>132</v>
      </c>
      <c r="F9" s="191"/>
      <c r="G9" s="192"/>
      <c r="H9" s="215">
        <f>H10</f>
        <v>410.65999999999997</v>
      </c>
      <c r="I9" s="194">
        <f t="shared" ref="I9:I104" si="1">J9-H9</f>
        <v>367.57000000000005</v>
      </c>
      <c r="J9" s="215">
        <f>J10</f>
        <v>778.23</v>
      </c>
    </row>
    <row r="10" spans="1:13" s="31" customFormat="1" ht="12" customHeight="1" x14ac:dyDescent="0.2">
      <c r="A10" s="251" t="s">
        <v>398</v>
      </c>
      <c r="B10" s="85" t="s">
        <v>129</v>
      </c>
      <c r="C10" s="85" t="s">
        <v>129</v>
      </c>
      <c r="D10" s="85" t="s">
        <v>130</v>
      </c>
      <c r="E10" s="85" t="s">
        <v>132</v>
      </c>
      <c r="F10" s="85" t="s">
        <v>346</v>
      </c>
      <c r="G10" s="85"/>
      <c r="H10" s="197">
        <f>H11</f>
        <v>410.65999999999997</v>
      </c>
      <c r="I10" s="194">
        <f t="shared" si="1"/>
        <v>367.57000000000005</v>
      </c>
      <c r="J10" s="197">
        <f>J11</f>
        <v>778.23</v>
      </c>
    </row>
    <row r="11" spans="1:13" s="31" customFormat="1" ht="17.25" customHeight="1" x14ac:dyDescent="0.2">
      <c r="A11" s="251" t="s">
        <v>399</v>
      </c>
      <c r="B11" s="85" t="s">
        <v>129</v>
      </c>
      <c r="C11" s="85" t="s">
        <v>129</v>
      </c>
      <c r="D11" s="85" t="s">
        <v>130</v>
      </c>
      <c r="E11" s="85" t="s">
        <v>132</v>
      </c>
      <c r="F11" s="85" t="s">
        <v>387</v>
      </c>
      <c r="G11" s="85"/>
      <c r="H11" s="197">
        <f>H14+H15</f>
        <v>410.65999999999997</v>
      </c>
      <c r="I11" s="194">
        <f t="shared" si="1"/>
        <v>367.57000000000005</v>
      </c>
      <c r="J11" s="197">
        <f>J14+J15</f>
        <v>778.23</v>
      </c>
    </row>
    <row r="12" spans="1:13" s="31" customFormat="1" ht="25.5" x14ac:dyDescent="0.2">
      <c r="A12" s="251" t="s">
        <v>400</v>
      </c>
      <c r="B12" s="85" t="s">
        <v>129</v>
      </c>
      <c r="C12" s="85" t="s">
        <v>129</v>
      </c>
      <c r="D12" s="85" t="s">
        <v>130</v>
      </c>
      <c r="E12" s="85" t="s">
        <v>132</v>
      </c>
      <c r="F12" s="85" t="s">
        <v>390</v>
      </c>
      <c r="G12" s="85"/>
      <c r="H12" s="197">
        <f>H13</f>
        <v>410.65999999999997</v>
      </c>
      <c r="I12" s="194">
        <f t="shared" ref="I12" si="2">J12-H12</f>
        <v>367.57000000000005</v>
      </c>
      <c r="J12" s="197">
        <f>J13</f>
        <v>778.23</v>
      </c>
    </row>
    <row r="13" spans="1:13" s="31" customFormat="1" ht="25.5" x14ac:dyDescent="0.2">
      <c r="A13" s="84" t="s">
        <v>302</v>
      </c>
      <c r="B13" s="85" t="s">
        <v>129</v>
      </c>
      <c r="C13" s="85" t="s">
        <v>129</v>
      </c>
      <c r="D13" s="85" t="s">
        <v>130</v>
      </c>
      <c r="E13" s="85" t="s">
        <v>132</v>
      </c>
      <c r="F13" s="85" t="s">
        <v>364</v>
      </c>
      <c r="G13" s="85"/>
      <c r="H13" s="197">
        <f>H14+H15</f>
        <v>410.65999999999997</v>
      </c>
      <c r="I13" s="194">
        <f t="shared" si="1"/>
        <v>367.57000000000005</v>
      </c>
      <c r="J13" s="197">
        <f>J14+J15</f>
        <v>778.23</v>
      </c>
    </row>
    <row r="14" spans="1:13" s="31" customFormat="1" x14ac:dyDescent="0.2">
      <c r="A14" s="84" t="s">
        <v>236</v>
      </c>
      <c r="B14" s="85" t="s">
        <v>129</v>
      </c>
      <c r="C14" s="85" t="s">
        <v>129</v>
      </c>
      <c r="D14" s="85" t="s">
        <v>130</v>
      </c>
      <c r="E14" s="85" t="s">
        <v>132</v>
      </c>
      <c r="F14" s="85" t="s">
        <v>364</v>
      </c>
      <c r="G14" s="85" t="s">
        <v>134</v>
      </c>
      <c r="H14" s="197">
        <v>322.63</v>
      </c>
      <c r="I14" s="194">
        <f t="shared" si="1"/>
        <v>275.12</v>
      </c>
      <c r="J14" s="197">
        <v>597.75</v>
      </c>
      <c r="M14" s="30"/>
    </row>
    <row r="15" spans="1:13" s="31" customFormat="1" x14ac:dyDescent="0.2">
      <c r="A15" s="84" t="s">
        <v>237</v>
      </c>
      <c r="B15" s="85" t="s">
        <v>129</v>
      </c>
      <c r="C15" s="85" t="s">
        <v>129</v>
      </c>
      <c r="D15" s="85" t="s">
        <v>130</v>
      </c>
      <c r="E15" s="85" t="s">
        <v>132</v>
      </c>
      <c r="F15" s="85" t="s">
        <v>364</v>
      </c>
      <c r="G15" s="85" t="s">
        <v>232</v>
      </c>
      <c r="H15" s="197">
        <v>88.03</v>
      </c>
      <c r="I15" s="194">
        <f t="shared" si="1"/>
        <v>92.449999999999989</v>
      </c>
      <c r="J15" s="197">
        <v>180.48</v>
      </c>
      <c r="M15" s="30"/>
    </row>
    <row r="16" spans="1:13" s="59" customFormat="1" ht="38.25" hidden="1" x14ac:dyDescent="0.25">
      <c r="A16" s="118" t="s">
        <v>28</v>
      </c>
      <c r="B16" s="85" t="s">
        <v>129</v>
      </c>
      <c r="C16" s="85" t="s">
        <v>129</v>
      </c>
      <c r="D16" s="119"/>
      <c r="E16" s="119"/>
      <c r="F16" s="119"/>
      <c r="G16" s="119"/>
      <c r="H16" s="197">
        <f>H17</f>
        <v>0</v>
      </c>
      <c r="I16" s="194">
        <f t="shared" si="1"/>
        <v>0</v>
      </c>
      <c r="J16" s="197">
        <f>J17</f>
        <v>0</v>
      </c>
      <c r="K16" s="31"/>
    </row>
    <row r="17" spans="1:11" s="59" customFormat="1" ht="42.75" hidden="1" customHeight="1" x14ac:dyDescent="0.25">
      <c r="A17" s="118" t="s">
        <v>303</v>
      </c>
      <c r="B17" s="85" t="s">
        <v>129</v>
      </c>
      <c r="C17" s="85" t="s">
        <v>129</v>
      </c>
      <c r="D17" s="121" t="s">
        <v>130</v>
      </c>
      <c r="E17" s="121"/>
      <c r="F17" s="122"/>
      <c r="G17" s="86"/>
      <c r="H17" s="197">
        <f>H18</f>
        <v>0</v>
      </c>
      <c r="I17" s="194">
        <f t="shared" si="1"/>
        <v>0</v>
      </c>
      <c r="J17" s="197">
        <f>J18</f>
        <v>0</v>
      </c>
      <c r="K17" s="31"/>
    </row>
    <row r="18" spans="1:11" s="59" customFormat="1" ht="30" hidden="1" customHeight="1" x14ac:dyDescent="0.25">
      <c r="A18" s="120" t="s">
        <v>136</v>
      </c>
      <c r="B18" s="85" t="s">
        <v>129</v>
      </c>
      <c r="C18" s="85" t="s">
        <v>129</v>
      </c>
      <c r="D18" s="121" t="s">
        <v>130</v>
      </c>
      <c r="E18" s="121" t="s">
        <v>135</v>
      </c>
      <c r="F18" s="122" t="s">
        <v>401</v>
      </c>
      <c r="G18" s="86"/>
      <c r="H18" s="197">
        <f>H19</f>
        <v>0</v>
      </c>
      <c r="I18" s="194">
        <f t="shared" si="1"/>
        <v>0</v>
      </c>
      <c r="J18" s="197">
        <f>J19</f>
        <v>0</v>
      </c>
      <c r="K18" s="31"/>
    </row>
    <row r="19" spans="1:11" s="59" customFormat="1" ht="40.5" hidden="1" customHeight="1" x14ac:dyDescent="0.25">
      <c r="A19" s="120" t="s">
        <v>304</v>
      </c>
      <c r="B19" s="85" t="s">
        <v>129</v>
      </c>
      <c r="C19" s="85" t="s">
        <v>129</v>
      </c>
      <c r="D19" s="121" t="s">
        <v>130</v>
      </c>
      <c r="E19" s="121" t="s">
        <v>135</v>
      </c>
      <c r="F19" s="122" t="s">
        <v>397</v>
      </c>
      <c r="G19" s="86"/>
      <c r="H19" s="197">
        <f>H20+H21</f>
        <v>0</v>
      </c>
      <c r="I19" s="194">
        <f t="shared" si="1"/>
        <v>0</v>
      </c>
      <c r="J19" s="197">
        <f>J20+J21</f>
        <v>0</v>
      </c>
      <c r="K19" s="31"/>
    </row>
    <row r="20" spans="1:11" s="59" customFormat="1" ht="40.5" hidden="1" customHeight="1" x14ac:dyDescent="0.25">
      <c r="A20" s="120" t="s">
        <v>236</v>
      </c>
      <c r="B20" s="85" t="s">
        <v>129</v>
      </c>
      <c r="C20" s="85" t="s">
        <v>129</v>
      </c>
      <c r="D20" s="121" t="s">
        <v>130</v>
      </c>
      <c r="E20" s="121" t="s">
        <v>135</v>
      </c>
      <c r="F20" s="122" t="s">
        <v>365</v>
      </c>
      <c r="G20" s="86" t="s">
        <v>134</v>
      </c>
      <c r="H20" s="197"/>
      <c r="I20" s="194">
        <f t="shared" si="1"/>
        <v>0</v>
      </c>
      <c r="J20" s="197"/>
      <c r="K20" s="31"/>
    </row>
    <row r="21" spans="1:11" s="59" customFormat="1" ht="40.5" hidden="1" customHeight="1" x14ac:dyDescent="0.25">
      <c r="A21" s="120" t="s">
        <v>284</v>
      </c>
      <c r="B21" s="85" t="s">
        <v>129</v>
      </c>
      <c r="C21" s="85" t="s">
        <v>129</v>
      </c>
      <c r="D21" s="121" t="s">
        <v>130</v>
      </c>
      <c r="E21" s="121" t="s">
        <v>135</v>
      </c>
      <c r="F21" s="122" t="s">
        <v>365</v>
      </c>
      <c r="G21" s="86" t="s">
        <v>232</v>
      </c>
      <c r="H21" s="197"/>
      <c r="I21" s="194">
        <f t="shared" si="1"/>
        <v>0</v>
      </c>
      <c r="J21" s="197"/>
      <c r="K21" s="31"/>
    </row>
    <row r="22" spans="1:11" s="59" customFormat="1" ht="39.75" customHeight="1" x14ac:dyDescent="0.25">
      <c r="A22" s="87" t="s">
        <v>27</v>
      </c>
      <c r="B22" s="250" t="s">
        <v>129</v>
      </c>
      <c r="C22" s="250" t="s">
        <v>129</v>
      </c>
      <c r="D22" s="250" t="s">
        <v>130</v>
      </c>
      <c r="E22" s="250" t="s">
        <v>138</v>
      </c>
      <c r="F22" s="250"/>
      <c r="G22" s="250"/>
      <c r="H22" s="215">
        <f>H24</f>
        <v>899.73</v>
      </c>
      <c r="I22" s="194">
        <f t="shared" si="1"/>
        <v>1331.2599999999998</v>
      </c>
      <c r="J22" s="215">
        <f>J24</f>
        <v>2230.9899999999998</v>
      </c>
    </row>
    <row r="23" spans="1:11" ht="35.25" customHeight="1" x14ac:dyDescent="0.2">
      <c r="A23" s="252" t="s">
        <v>403</v>
      </c>
      <c r="B23" s="85" t="s">
        <v>129</v>
      </c>
      <c r="C23" s="85" t="s">
        <v>129</v>
      </c>
      <c r="D23" s="85" t="s">
        <v>130</v>
      </c>
      <c r="E23" s="85" t="s">
        <v>138</v>
      </c>
      <c r="F23" s="85" t="s">
        <v>402</v>
      </c>
      <c r="G23" s="85"/>
      <c r="H23" s="197">
        <f>H24</f>
        <v>899.73</v>
      </c>
      <c r="I23" s="194">
        <f t="shared" ref="I23" si="3">J23-H23</f>
        <v>1331.2599999999998</v>
      </c>
      <c r="J23" s="197">
        <f>J24</f>
        <v>2230.9899999999998</v>
      </c>
    </row>
    <row r="24" spans="1:11" ht="35.25" customHeight="1" x14ac:dyDescent="0.2">
      <c r="A24" s="116" t="s">
        <v>238</v>
      </c>
      <c r="B24" s="85" t="s">
        <v>129</v>
      </c>
      <c r="C24" s="85" t="s">
        <v>129</v>
      </c>
      <c r="D24" s="85" t="s">
        <v>130</v>
      </c>
      <c r="E24" s="85" t="s">
        <v>138</v>
      </c>
      <c r="F24" s="85" t="s">
        <v>388</v>
      </c>
      <c r="G24" s="85"/>
      <c r="H24" s="197">
        <f>H25</f>
        <v>899.73</v>
      </c>
      <c r="I24" s="194">
        <f t="shared" si="1"/>
        <v>1331.2599999999998</v>
      </c>
      <c r="J24" s="197">
        <f>J25</f>
        <v>2230.9899999999998</v>
      </c>
    </row>
    <row r="25" spans="1:11" ht="51" x14ac:dyDescent="0.2">
      <c r="A25" s="84" t="s">
        <v>305</v>
      </c>
      <c r="B25" s="85" t="s">
        <v>129</v>
      </c>
      <c r="C25" s="85" t="s">
        <v>129</v>
      </c>
      <c r="D25" s="85" t="s">
        <v>130</v>
      </c>
      <c r="E25" s="85" t="s">
        <v>138</v>
      </c>
      <c r="F25" s="85" t="s">
        <v>369</v>
      </c>
      <c r="G25" s="85"/>
      <c r="H25" s="197">
        <f>H26</f>
        <v>899.73</v>
      </c>
      <c r="I25" s="194">
        <f t="shared" si="1"/>
        <v>1331.2599999999998</v>
      </c>
      <c r="J25" s="197">
        <f>J26+J29</f>
        <v>2230.9899999999998</v>
      </c>
    </row>
    <row r="26" spans="1:11" ht="25.5" x14ac:dyDescent="0.2">
      <c r="A26" s="124" t="s">
        <v>306</v>
      </c>
      <c r="B26" s="85" t="s">
        <v>129</v>
      </c>
      <c r="C26" s="85" t="s">
        <v>129</v>
      </c>
      <c r="D26" s="85" t="s">
        <v>130</v>
      </c>
      <c r="E26" s="85" t="s">
        <v>138</v>
      </c>
      <c r="F26" s="85" t="s">
        <v>366</v>
      </c>
      <c r="G26" s="85"/>
      <c r="H26" s="197">
        <f>H27+H28</f>
        <v>899.73</v>
      </c>
      <c r="I26" s="194">
        <f t="shared" si="1"/>
        <v>1331.2599999999998</v>
      </c>
      <c r="J26" s="197">
        <f>J27+J28</f>
        <v>2230.9899999999998</v>
      </c>
    </row>
    <row r="27" spans="1:11" x14ac:dyDescent="0.2">
      <c r="A27" s="124" t="s">
        <v>236</v>
      </c>
      <c r="B27" s="85" t="s">
        <v>129</v>
      </c>
      <c r="C27" s="85" t="s">
        <v>129</v>
      </c>
      <c r="D27" s="85" t="s">
        <v>130</v>
      </c>
      <c r="E27" s="85" t="s">
        <v>138</v>
      </c>
      <c r="F27" s="85" t="s">
        <v>366</v>
      </c>
      <c r="G27" s="125" t="s">
        <v>134</v>
      </c>
      <c r="H27" s="225">
        <v>727.39</v>
      </c>
      <c r="I27" s="194">
        <f t="shared" si="1"/>
        <v>987.89</v>
      </c>
      <c r="J27" s="225">
        <v>1715.28</v>
      </c>
    </row>
    <row r="28" spans="1:11" ht="38.25" x14ac:dyDescent="0.2">
      <c r="A28" s="124" t="s">
        <v>239</v>
      </c>
      <c r="B28" s="85" t="s">
        <v>129</v>
      </c>
      <c r="C28" s="85" t="s">
        <v>129</v>
      </c>
      <c r="D28" s="85" t="s">
        <v>130</v>
      </c>
      <c r="E28" s="85" t="s">
        <v>138</v>
      </c>
      <c r="F28" s="85" t="s">
        <v>366</v>
      </c>
      <c r="G28" s="125" t="s">
        <v>232</v>
      </c>
      <c r="H28" s="197">
        <v>172.34</v>
      </c>
      <c r="I28" s="194">
        <f t="shared" si="1"/>
        <v>343.37</v>
      </c>
      <c r="J28" s="197">
        <v>515.71</v>
      </c>
    </row>
    <row r="29" spans="1:11" ht="25.5" hidden="1" x14ac:dyDescent="0.2">
      <c r="A29" s="124" t="s">
        <v>307</v>
      </c>
      <c r="B29" s="85" t="s">
        <v>129</v>
      </c>
      <c r="C29" s="85" t="s">
        <v>129</v>
      </c>
      <c r="D29" s="85" t="s">
        <v>130</v>
      </c>
      <c r="E29" s="85" t="s">
        <v>138</v>
      </c>
      <c r="F29" s="85" t="s">
        <v>366</v>
      </c>
      <c r="G29" s="85"/>
      <c r="H29" s="197">
        <f>H30+H31+H32+H33+H34</f>
        <v>0</v>
      </c>
      <c r="I29" s="194">
        <f t="shared" si="1"/>
        <v>0</v>
      </c>
      <c r="J29" s="197">
        <f>J30+J31+J32+J33+J34+J35</f>
        <v>0</v>
      </c>
    </row>
    <row r="30" spans="1:11" ht="25.5" hidden="1" x14ac:dyDescent="0.2">
      <c r="A30" s="124" t="s">
        <v>240</v>
      </c>
      <c r="B30" s="85" t="s">
        <v>129</v>
      </c>
      <c r="C30" s="85" t="s">
        <v>129</v>
      </c>
      <c r="D30" s="85" t="s">
        <v>130</v>
      </c>
      <c r="E30" s="85" t="s">
        <v>138</v>
      </c>
      <c r="F30" s="85" t="s">
        <v>366</v>
      </c>
      <c r="G30" s="219" t="s">
        <v>137</v>
      </c>
      <c r="H30" s="197">
        <v>0</v>
      </c>
      <c r="I30" s="194">
        <f t="shared" si="1"/>
        <v>0</v>
      </c>
      <c r="J30" s="197"/>
    </row>
    <row r="31" spans="1:11" ht="25.5" hidden="1" x14ac:dyDescent="0.2">
      <c r="A31" s="124" t="s">
        <v>146</v>
      </c>
      <c r="B31" s="85" t="s">
        <v>129</v>
      </c>
      <c r="C31" s="85" t="s">
        <v>129</v>
      </c>
      <c r="D31" s="85" t="s">
        <v>130</v>
      </c>
      <c r="E31" s="85" t="s">
        <v>138</v>
      </c>
      <c r="F31" s="85" t="s">
        <v>366</v>
      </c>
      <c r="G31" s="219">
        <v>244</v>
      </c>
      <c r="H31" s="197">
        <v>0</v>
      </c>
      <c r="I31" s="194">
        <f t="shared" si="1"/>
        <v>0</v>
      </c>
      <c r="J31" s="197"/>
    </row>
    <row r="32" spans="1:11" ht="76.5" hidden="1" x14ac:dyDescent="0.2">
      <c r="A32" s="124" t="s">
        <v>241</v>
      </c>
      <c r="B32" s="85" t="s">
        <v>129</v>
      </c>
      <c r="C32" s="85" t="s">
        <v>129</v>
      </c>
      <c r="D32" s="85" t="s">
        <v>130</v>
      </c>
      <c r="E32" s="85" t="s">
        <v>138</v>
      </c>
      <c r="F32" s="85" t="s">
        <v>366</v>
      </c>
      <c r="G32" s="125" t="s">
        <v>242</v>
      </c>
      <c r="H32" s="197"/>
      <c r="I32" s="194">
        <f t="shared" si="1"/>
        <v>0</v>
      </c>
      <c r="J32" s="197"/>
    </row>
    <row r="33" spans="1:10" hidden="1" x14ac:dyDescent="0.2">
      <c r="A33" s="124" t="s">
        <v>141</v>
      </c>
      <c r="B33" s="85" t="s">
        <v>129</v>
      </c>
      <c r="C33" s="85" t="s">
        <v>129</v>
      </c>
      <c r="D33" s="85" t="s">
        <v>130</v>
      </c>
      <c r="E33" s="85" t="s">
        <v>138</v>
      </c>
      <c r="F33" s="85" t="s">
        <v>366</v>
      </c>
      <c r="G33" s="125" t="s">
        <v>142</v>
      </c>
      <c r="H33" s="197"/>
      <c r="I33" s="194">
        <f t="shared" si="1"/>
        <v>0</v>
      </c>
      <c r="J33" s="197"/>
    </row>
    <row r="34" spans="1:10" hidden="1" x14ac:dyDescent="0.2">
      <c r="A34" s="124" t="s">
        <v>243</v>
      </c>
      <c r="B34" s="85" t="s">
        <v>129</v>
      </c>
      <c r="C34" s="85" t="s">
        <v>129</v>
      </c>
      <c r="D34" s="85" t="s">
        <v>130</v>
      </c>
      <c r="E34" s="85" t="s">
        <v>138</v>
      </c>
      <c r="F34" s="85" t="s">
        <v>366</v>
      </c>
      <c r="G34" s="125" t="s">
        <v>143</v>
      </c>
      <c r="H34" s="197"/>
      <c r="I34" s="194">
        <f t="shared" si="1"/>
        <v>0</v>
      </c>
      <c r="J34" s="197"/>
    </row>
    <row r="35" spans="1:10" hidden="1" x14ac:dyDescent="0.2">
      <c r="A35" s="124" t="s">
        <v>351</v>
      </c>
      <c r="B35" s="85" t="s">
        <v>129</v>
      </c>
      <c r="C35" s="85" t="s">
        <v>129</v>
      </c>
      <c r="D35" s="85" t="s">
        <v>130</v>
      </c>
      <c r="E35" s="85" t="s">
        <v>138</v>
      </c>
      <c r="F35" s="85" t="s">
        <v>366</v>
      </c>
      <c r="G35" s="125" t="s">
        <v>350</v>
      </c>
      <c r="H35" s="197"/>
      <c r="I35" s="194">
        <f t="shared" si="1"/>
        <v>0</v>
      </c>
      <c r="J35" s="197"/>
    </row>
    <row r="36" spans="1:10" x14ac:dyDescent="0.2">
      <c r="A36" s="242" t="s">
        <v>26</v>
      </c>
      <c r="B36" s="250" t="s">
        <v>129</v>
      </c>
      <c r="C36" s="250" t="s">
        <v>129</v>
      </c>
      <c r="D36" s="250" t="s">
        <v>130</v>
      </c>
      <c r="E36" s="250" t="s">
        <v>144</v>
      </c>
      <c r="F36" s="250"/>
      <c r="G36" s="250"/>
      <c r="H36" s="215">
        <f>H42</f>
        <v>10</v>
      </c>
      <c r="I36" s="194">
        <f t="shared" si="1"/>
        <v>0</v>
      </c>
      <c r="J36" s="215">
        <f>J42</f>
        <v>10</v>
      </c>
    </row>
    <row r="37" spans="1:10" ht="25.5" x14ac:dyDescent="0.2">
      <c r="A37" s="252" t="s">
        <v>403</v>
      </c>
      <c r="B37" s="114">
        <v>801</v>
      </c>
      <c r="C37" s="114">
        <v>801</v>
      </c>
      <c r="D37" s="253" t="s">
        <v>130</v>
      </c>
      <c r="E37" s="253" t="s">
        <v>144</v>
      </c>
      <c r="F37" s="253" t="s">
        <v>402</v>
      </c>
      <c r="G37" s="85"/>
      <c r="H37" s="197">
        <f>H41</f>
        <v>10</v>
      </c>
      <c r="I37" s="194">
        <f>J37-H37</f>
        <v>0</v>
      </c>
      <c r="J37" s="197">
        <f>J41</f>
        <v>10</v>
      </c>
    </row>
    <row r="38" spans="1:10" ht="25.5" x14ac:dyDescent="0.2">
      <c r="A38" s="252" t="s">
        <v>404</v>
      </c>
      <c r="B38" s="114">
        <v>801</v>
      </c>
      <c r="C38" s="114">
        <v>801</v>
      </c>
      <c r="D38" s="253" t="s">
        <v>130</v>
      </c>
      <c r="E38" s="253" t="s">
        <v>144</v>
      </c>
      <c r="F38" s="253" t="s">
        <v>405</v>
      </c>
      <c r="G38" s="85"/>
      <c r="H38" s="197">
        <f>H41</f>
        <v>10</v>
      </c>
      <c r="I38" s="194">
        <f>J38-H38</f>
        <v>0</v>
      </c>
      <c r="J38" s="197">
        <f>J41</f>
        <v>10</v>
      </c>
    </row>
    <row r="39" spans="1:10" ht="25.5" x14ac:dyDescent="0.2">
      <c r="A39" s="254" t="s">
        <v>406</v>
      </c>
      <c r="B39" s="114">
        <v>801</v>
      </c>
      <c r="C39" s="114">
        <v>801</v>
      </c>
      <c r="D39" s="255" t="s">
        <v>130</v>
      </c>
      <c r="E39" s="255" t="s">
        <v>144</v>
      </c>
      <c r="F39" s="253" t="s">
        <v>389</v>
      </c>
      <c r="G39" s="85"/>
      <c r="H39" s="197">
        <f>H41</f>
        <v>10</v>
      </c>
      <c r="I39" s="194">
        <f>J39-H39</f>
        <v>0</v>
      </c>
      <c r="J39" s="197">
        <f>J41</f>
        <v>10</v>
      </c>
    </row>
    <row r="40" spans="1:10" x14ac:dyDescent="0.2">
      <c r="A40" s="254" t="s">
        <v>407</v>
      </c>
      <c r="B40" s="114">
        <v>801</v>
      </c>
      <c r="C40" s="114">
        <v>801</v>
      </c>
      <c r="D40" s="255" t="s">
        <v>130</v>
      </c>
      <c r="E40" s="255" t="s">
        <v>144</v>
      </c>
      <c r="F40" s="253" t="s">
        <v>391</v>
      </c>
      <c r="G40" s="85"/>
      <c r="H40" s="197">
        <f>H41</f>
        <v>10</v>
      </c>
      <c r="I40" s="194">
        <f>J40-H40</f>
        <v>0</v>
      </c>
      <c r="J40" s="197">
        <f>J41</f>
        <v>10</v>
      </c>
    </row>
    <row r="41" spans="1:10" ht="25.5" x14ac:dyDescent="0.2">
      <c r="A41" s="116" t="s">
        <v>259</v>
      </c>
      <c r="B41" s="85" t="s">
        <v>129</v>
      </c>
      <c r="C41" s="85" t="s">
        <v>129</v>
      </c>
      <c r="D41" s="85" t="s">
        <v>130</v>
      </c>
      <c r="E41" s="85" t="s">
        <v>144</v>
      </c>
      <c r="F41" s="85" t="s">
        <v>367</v>
      </c>
      <c r="G41" s="85"/>
      <c r="H41" s="197">
        <f>H42</f>
        <v>10</v>
      </c>
      <c r="I41" s="194">
        <f>J41-H41</f>
        <v>0</v>
      </c>
      <c r="J41" s="197">
        <f>J42</f>
        <v>10</v>
      </c>
    </row>
    <row r="42" spans="1:10" x14ac:dyDescent="0.2">
      <c r="A42" s="116" t="s">
        <v>264</v>
      </c>
      <c r="B42" s="85" t="s">
        <v>129</v>
      </c>
      <c r="C42" s="85" t="s">
        <v>129</v>
      </c>
      <c r="D42" s="85" t="s">
        <v>130</v>
      </c>
      <c r="E42" s="85" t="s">
        <v>144</v>
      </c>
      <c r="F42" s="85" t="s">
        <v>367</v>
      </c>
      <c r="G42" s="85" t="s">
        <v>265</v>
      </c>
      <c r="H42" s="197">
        <v>10</v>
      </c>
      <c r="I42" s="194">
        <f t="shared" si="1"/>
        <v>0</v>
      </c>
      <c r="J42" s="197">
        <v>10</v>
      </c>
    </row>
    <row r="43" spans="1:10" x14ac:dyDescent="0.2">
      <c r="A43" s="243" t="s">
        <v>260</v>
      </c>
      <c r="B43" s="250" t="s">
        <v>129</v>
      </c>
      <c r="C43" s="250" t="s">
        <v>129</v>
      </c>
      <c r="D43" s="250" t="s">
        <v>130</v>
      </c>
      <c r="E43" s="250"/>
      <c r="F43" s="250"/>
      <c r="G43" s="191"/>
      <c r="H43" s="215">
        <f>H44</f>
        <v>584.89</v>
      </c>
      <c r="I43" s="194">
        <f t="shared" ref="I43" si="4">J43-H43</f>
        <v>1461.2600000000002</v>
      </c>
      <c r="J43" s="215">
        <f>J44</f>
        <v>2046.15</v>
      </c>
    </row>
    <row r="44" spans="1:10" x14ac:dyDescent="0.2">
      <c r="A44" s="243" t="s">
        <v>260</v>
      </c>
      <c r="B44" s="250" t="s">
        <v>129</v>
      </c>
      <c r="C44" s="250" t="s">
        <v>129</v>
      </c>
      <c r="D44" s="250" t="s">
        <v>130</v>
      </c>
      <c r="E44" s="250" t="s">
        <v>261</v>
      </c>
      <c r="F44" s="250"/>
      <c r="G44" s="191"/>
      <c r="H44" s="215">
        <f>H45</f>
        <v>584.89</v>
      </c>
      <c r="I44" s="194">
        <f t="shared" si="1"/>
        <v>1461.2600000000002</v>
      </c>
      <c r="J44" s="215">
        <f>J45</f>
        <v>2046.15</v>
      </c>
    </row>
    <row r="45" spans="1:10" ht="25.5" x14ac:dyDescent="0.2">
      <c r="A45" s="252" t="s">
        <v>403</v>
      </c>
      <c r="B45" s="257">
        <v>801</v>
      </c>
      <c r="C45" s="257">
        <v>801</v>
      </c>
      <c r="D45" s="253" t="s">
        <v>130</v>
      </c>
      <c r="E45" s="253" t="s">
        <v>261</v>
      </c>
      <c r="F45" s="253" t="s">
        <v>402</v>
      </c>
      <c r="G45" s="81"/>
      <c r="H45" s="197">
        <f>H46+H57</f>
        <v>584.89</v>
      </c>
      <c r="I45" s="194">
        <f t="shared" ref="I45:I47" si="5">J45-H45</f>
        <v>1461.2600000000002</v>
      </c>
      <c r="J45" s="197">
        <f>J46+J55+J57</f>
        <v>2046.15</v>
      </c>
    </row>
    <row r="46" spans="1:10" ht="25.5" x14ac:dyDescent="0.2">
      <c r="A46" s="258" t="s">
        <v>410</v>
      </c>
      <c r="B46" s="257">
        <v>801</v>
      </c>
      <c r="C46" s="257">
        <v>801</v>
      </c>
      <c r="D46" s="253" t="s">
        <v>130</v>
      </c>
      <c r="E46" s="253" t="s">
        <v>261</v>
      </c>
      <c r="F46" s="253" t="s">
        <v>388</v>
      </c>
      <c r="G46" s="81"/>
      <c r="H46" s="197">
        <f>H47</f>
        <v>572.89</v>
      </c>
      <c r="I46" s="194">
        <f t="shared" si="5"/>
        <v>1428.63</v>
      </c>
      <c r="J46" s="197">
        <f>J47</f>
        <v>2001.52</v>
      </c>
    </row>
    <row r="47" spans="1:10" ht="25.5" x14ac:dyDescent="0.2">
      <c r="A47" s="251" t="s">
        <v>411</v>
      </c>
      <c r="B47" s="257">
        <v>801</v>
      </c>
      <c r="C47" s="257">
        <v>801</v>
      </c>
      <c r="D47" s="253" t="s">
        <v>130</v>
      </c>
      <c r="E47" s="253" t="s">
        <v>261</v>
      </c>
      <c r="F47" s="253" t="s">
        <v>369</v>
      </c>
      <c r="G47" s="81"/>
      <c r="H47" s="197">
        <f>H48</f>
        <v>572.89</v>
      </c>
      <c r="I47" s="194">
        <f t="shared" si="5"/>
        <v>1428.63</v>
      </c>
      <c r="J47" s="197">
        <f>J48+J52+J53</f>
        <v>2001.52</v>
      </c>
    </row>
    <row r="48" spans="1:10" ht="25.5" x14ac:dyDescent="0.2">
      <c r="A48" s="251" t="s">
        <v>409</v>
      </c>
      <c r="B48" s="257">
        <v>801</v>
      </c>
      <c r="C48" s="257">
        <v>801</v>
      </c>
      <c r="D48" s="253" t="s">
        <v>130</v>
      </c>
      <c r="E48" s="253" t="s">
        <v>261</v>
      </c>
      <c r="F48" s="253" t="s">
        <v>366</v>
      </c>
      <c r="G48" s="81"/>
      <c r="H48" s="197">
        <f>H49+H50+H51</f>
        <v>572.89</v>
      </c>
      <c r="I48" s="194">
        <f t="shared" si="1"/>
        <v>908.18999999999994</v>
      </c>
      <c r="J48" s="197">
        <f>J49+J50+J51</f>
        <v>1481.08</v>
      </c>
    </row>
    <row r="49" spans="1:11" x14ac:dyDescent="0.2">
      <c r="A49" s="124" t="s">
        <v>233</v>
      </c>
      <c r="B49" s="85" t="s">
        <v>129</v>
      </c>
      <c r="C49" s="85" t="s">
        <v>129</v>
      </c>
      <c r="D49" s="85" t="s">
        <v>130</v>
      </c>
      <c r="E49" s="85" t="s">
        <v>261</v>
      </c>
      <c r="F49" s="85" t="s">
        <v>366</v>
      </c>
      <c r="G49" s="81" t="s">
        <v>145</v>
      </c>
      <c r="H49" s="197">
        <v>403.44</v>
      </c>
      <c r="I49" s="194">
        <f t="shared" si="1"/>
        <v>607.24</v>
      </c>
      <c r="J49" s="197">
        <v>1010.68</v>
      </c>
    </row>
    <row r="50" spans="1:11" ht="38.25" x14ac:dyDescent="0.2">
      <c r="A50" s="124" t="s">
        <v>249</v>
      </c>
      <c r="B50" s="85" t="s">
        <v>129</v>
      </c>
      <c r="C50" s="85" t="s">
        <v>129</v>
      </c>
      <c r="D50" s="85" t="s">
        <v>130</v>
      </c>
      <c r="E50" s="85" t="s">
        <v>261</v>
      </c>
      <c r="F50" s="85" t="s">
        <v>366</v>
      </c>
      <c r="G50" s="81" t="s">
        <v>234</v>
      </c>
      <c r="H50" s="197">
        <v>169.45</v>
      </c>
      <c r="I50" s="194">
        <f t="shared" si="1"/>
        <v>135.69999999999999</v>
      </c>
      <c r="J50" s="197">
        <v>305.14999999999998</v>
      </c>
      <c r="K50" s="30" t="s">
        <v>245</v>
      </c>
    </row>
    <row r="51" spans="1:11" ht="25.5" x14ac:dyDescent="0.2">
      <c r="A51" s="123" t="s">
        <v>146</v>
      </c>
      <c r="B51" s="85" t="s">
        <v>129</v>
      </c>
      <c r="C51" s="85" t="s">
        <v>129</v>
      </c>
      <c r="D51" s="85" t="s">
        <v>130</v>
      </c>
      <c r="E51" s="85" t="s">
        <v>261</v>
      </c>
      <c r="F51" s="85" t="s">
        <v>366</v>
      </c>
      <c r="G51" s="81" t="s">
        <v>140</v>
      </c>
      <c r="H51" s="197"/>
      <c r="I51" s="194">
        <f t="shared" ref="I51" si="6">J51-H51</f>
        <v>165.25</v>
      </c>
      <c r="J51" s="197">
        <v>165.25</v>
      </c>
      <c r="K51" s="30" t="s">
        <v>245</v>
      </c>
    </row>
    <row r="52" spans="1:11" x14ac:dyDescent="0.2">
      <c r="A52" s="123" t="s">
        <v>474</v>
      </c>
      <c r="B52" s="85" t="s">
        <v>129</v>
      </c>
      <c r="C52" s="85" t="s">
        <v>129</v>
      </c>
      <c r="D52" s="85" t="s">
        <v>130</v>
      </c>
      <c r="E52" s="85" t="s">
        <v>261</v>
      </c>
      <c r="F52" s="85" t="s">
        <v>366</v>
      </c>
      <c r="G52" s="81" t="s">
        <v>475</v>
      </c>
      <c r="H52" s="197"/>
      <c r="I52" s="194">
        <f t="shared" si="1"/>
        <v>38.44</v>
      </c>
      <c r="J52" s="197">
        <v>38.44</v>
      </c>
      <c r="K52" s="30" t="s">
        <v>245</v>
      </c>
    </row>
    <row r="53" spans="1:11" ht="38.25" x14ac:dyDescent="0.2">
      <c r="A53" s="123" t="s">
        <v>408</v>
      </c>
      <c r="B53" s="85" t="s">
        <v>129</v>
      </c>
      <c r="C53" s="85" t="s">
        <v>129</v>
      </c>
      <c r="D53" s="85" t="s">
        <v>130</v>
      </c>
      <c r="E53" s="85" t="s">
        <v>261</v>
      </c>
      <c r="F53" s="85" t="s">
        <v>368</v>
      </c>
      <c r="G53" s="81"/>
      <c r="H53" s="197"/>
      <c r="I53" s="194">
        <f t="shared" ref="I53:I54" si="7">J53-H53</f>
        <v>482</v>
      </c>
      <c r="J53" s="197">
        <f>J54</f>
        <v>482</v>
      </c>
      <c r="K53" s="30" t="s">
        <v>245</v>
      </c>
    </row>
    <row r="54" spans="1:11" ht="25.5" x14ac:dyDescent="0.2">
      <c r="A54" s="123" t="s">
        <v>146</v>
      </c>
      <c r="B54" s="85" t="s">
        <v>129</v>
      </c>
      <c r="C54" s="85" t="s">
        <v>129</v>
      </c>
      <c r="D54" s="85" t="s">
        <v>130</v>
      </c>
      <c r="E54" s="85" t="s">
        <v>261</v>
      </c>
      <c r="F54" s="85" t="s">
        <v>368</v>
      </c>
      <c r="G54" s="81" t="s">
        <v>140</v>
      </c>
      <c r="H54" s="197"/>
      <c r="I54" s="194">
        <f t="shared" si="7"/>
        <v>482</v>
      </c>
      <c r="J54" s="197">
        <v>482</v>
      </c>
      <c r="K54" s="30" t="s">
        <v>245</v>
      </c>
    </row>
    <row r="55" spans="1:11" x14ac:dyDescent="0.2">
      <c r="A55" s="123" t="s">
        <v>476</v>
      </c>
      <c r="B55" s="85" t="s">
        <v>129</v>
      </c>
      <c r="C55" s="85" t="s">
        <v>129</v>
      </c>
      <c r="D55" s="85" t="s">
        <v>130</v>
      </c>
      <c r="E55" s="85" t="s">
        <v>261</v>
      </c>
      <c r="F55" s="85" t="s">
        <v>477</v>
      </c>
      <c r="G55" s="81"/>
      <c r="H55" s="197"/>
      <c r="I55" s="194">
        <f t="shared" ref="I55" si="8">J55-H55</f>
        <v>30.73</v>
      </c>
      <c r="J55" s="197">
        <f>J56</f>
        <v>30.73</v>
      </c>
      <c r="K55" s="30" t="s">
        <v>245</v>
      </c>
    </row>
    <row r="56" spans="1:11" ht="25.5" x14ac:dyDescent="0.2">
      <c r="A56" s="123" t="s">
        <v>146</v>
      </c>
      <c r="B56" s="85" t="s">
        <v>129</v>
      </c>
      <c r="C56" s="85" t="s">
        <v>129</v>
      </c>
      <c r="D56" s="85" t="s">
        <v>130</v>
      </c>
      <c r="E56" s="85" t="s">
        <v>261</v>
      </c>
      <c r="F56" s="85" t="s">
        <v>477</v>
      </c>
      <c r="G56" s="81" t="s">
        <v>140</v>
      </c>
      <c r="H56" s="197"/>
      <c r="I56" s="194">
        <f t="shared" ref="I56:I57" si="9">J56-H56</f>
        <v>30.73</v>
      </c>
      <c r="J56" s="197">
        <v>30.73</v>
      </c>
      <c r="K56" s="30" t="s">
        <v>245</v>
      </c>
    </row>
    <row r="57" spans="1:11" x14ac:dyDescent="0.2">
      <c r="A57" s="123" t="s">
        <v>479</v>
      </c>
      <c r="B57" s="85" t="s">
        <v>129</v>
      </c>
      <c r="C57" s="85" t="s">
        <v>129</v>
      </c>
      <c r="D57" s="85" t="s">
        <v>130</v>
      </c>
      <c r="E57" s="85" t="s">
        <v>261</v>
      </c>
      <c r="F57" s="85" t="s">
        <v>478</v>
      </c>
      <c r="G57" s="81"/>
      <c r="H57" s="197">
        <v>12</v>
      </c>
      <c r="I57" s="194">
        <f t="shared" si="9"/>
        <v>1.9000000000000004</v>
      </c>
      <c r="J57" s="197">
        <f>J58</f>
        <v>13.9</v>
      </c>
      <c r="K57" s="30" t="s">
        <v>245</v>
      </c>
    </row>
    <row r="58" spans="1:11" ht="25.5" x14ac:dyDescent="0.2">
      <c r="A58" s="123" t="s">
        <v>146</v>
      </c>
      <c r="B58" s="85" t="s">
        <v>129</v>
      </c>
      <c r="C58" s="85" t="s">
        <v>129</v>
      </c>
      <c r="D58" s="85" t="s">
        <v>130</v>
      </c>
      <c r="E58" s="85" t="s">
        <v>261</v>
      </c>
      <c r="F58" s="85" t="s">
        <v>478</v>
      </c>
      <c r="G58" s="81" t="s">
        <v>140</v>
      </c>
      <c r="H58" s="197">
        <v>12</v>
      </c>
      <c r="I58" s="194">
        <f t="shared" si="1"/>
        <v>1.9000000000000004</v>
      </c>
      <c r="J58" s="197">
        <v>13.9</v>
      </c>
      <c r="K58" s="30" t="s">
        <v>245</v>
      </c>
    </row>
    <row r="59" spans="1:11" ht="38.25" hidden="1" x14ac:dyDescent="0.2">
      <c r="A59" s="256" t="s">
        <v>408</v>
      </c>
      <c r="B59" s="257">
        <v>801</v>
      </c>
      <c r="C59" s="85" t="s">
        <v>129</v>
      </c>
      <c r="D59" s="85" t="s">
        <v>130</v>
      </c>
      <c r="E59" s="85" t="s">
        <v>261</v>
      </c>
      <c r="F59" s="253" t="s">
        <v>368</v>
      </c>
      <c r="G59" s="81"/>
      <c r="H59" s="197"/>
      <c r="I59" s="194">
        <f t="shared" si="1"/>
        <v>90</v>
      </c>
      <c r="J59" s="197">
        <v>90</v>
      </c>
      <c r="K59" s="30" t="s">
        <v>245</v>
      </c>
    </row>
    <row r="60" spans="1:11" ht="25.5" hidden="1" x14ac:dyDescent="0.2">
      <c r="A60" s="123" t="s">
        <v>146</v>
      </c>
      <c r="B60" s="85" t="s">
        <v>129</v>
      </c>
      <c r="C60" s="257">
        <v>801</v>
      </c>
      <c r="D60" s="85" t="s">
        <v>130</v>
      </c>
      <c r="E60" s="85" t="s">
        <v>261</v>
      </c>
      <c r="F60" s="85" t="s">
        <v>368</v>
      </c>
      <c r="G60" s="81" t="s">
        <v>140</v>
      </c>
      <c r="H60" s="197"/>
      <c r="I60" s="194">
        <f t="shared" ref="I60" si="10">J60-H60</f>
        <v>90</v>
      </c>
      <c r="J60" s="197">
        <v>90</v>
      </c>
      <c r="K60" s="30" t="s">
        <v>245</v>
      </c>
    </row>
    <row r="61" spans="1:11" x14ac:dyDescent="0.2">
      <c r="A61" s="242" t="s">
        <v>155</v>
      </c>
      <c r="B61" s="250" t="s">
        <v>129</v>
      </c>
      <c r="C61" s="85" t="s">
        <v>129</v>
      </c>
      <c r="D61" s="85" t="s">
        <v>130</v>
      </c>
      <c r="E61" s="250"/>
      <c r="F61" s="250"/>
      <c r="G61" s="250"/>
      <c r="H61" s="215">
        <f>H62</f>
        <v>163.30000000000001</v>
      </c>
      <c r="I61" s="194">
        <f t="shared" si="1"/>
        <v>31.400000000000006</v>
      </c>
      <c r="J61" s="215">
        <f>J62</f>
        <v>194.70000000000002</v>
      </c>
      <c r="K61" s="30" t="s">
        <v>245</v>
      </c>
    </row>
    <row r="62" spans="1:11" x14ac:dyDescent="0.2">
      <c r="A62" s="242" t="s">
        <v>41</v>
      </c>
      <c r="B62" s="250" t="s">
        <v>129</v>
      </c>
      <c r="C62" s="250" t="s">
        <v>129</v>
      </c>
      <c r="D62" s="250" t="s">
        <v>132</v>
      </c>
      <c r="E62" s="250" t="s">
        <v>135</v>
      </c>
      <c r="F62" s="250"/>
      <c r="G62" s="250"/>
      <c r="H62" s="215">
        <f>H63</f>
        <v>163.30000000000001</v>
      </c>
      <c r="I62" s="194">
        <f t="shared" si="1"/>
        <v>31.400000000000006</v>
      </c>
      <c r="J62" s="215">
        <f>J63</f>
        <v>194.70000000000002</v>
      </c>
    </row>
    <row r="63" spans="1:11" ht="76.5" x14ac:dyDescent="0.2">
      <c r="A63" s="126" t="s">
        <v>308</v>
      </c>
      <c r="B63" s="85" t="s">
        <v>129</v>
      </c>
      <c r="C63" s="250" t="s">
        <v>129</v>
      </c>
      <c r="D63" s="250" t="s">
        <v>132</v>
      </c>
      <c r="E63" s="85" t="s">
        <v>135</v>
      </c>
      <c r="F63" s="85" t="s">
        <v>370</v>
      </c>
      <c r="G63" s="85"/>
      <c r="H63" s="197">
        <f>H64+H65+H66</f>
        <v>163.30000000000001</v>
      </c>
      <c r="I63" s="194">
        <f t="shared" si="1"/>
        <v>31.400000000000006</v>
      </c>
      <c r="J63" s="197">
        <f>J64+J65+J66</f>
        <v>194.70000000000002</v>
      </c>
    </row>
    <row r="64" spans="1:11" x14ac:dyDescent="0.2">
      <c r="A64" s="124" t="s">
        <v>236</v>
      </c>
      <c r="B64" s="85" t="s">
        <v>129</v>
      </c>
      <c r="C64" s="85" t="s">
        <v>129</v>
      </c>
      <c r="D64" s="85" t="s">
        <v>132</v>
      </c>
      <c r="E64" s="85" t="s">
        <v>135</v>
      </c>
      <c r="F64" s="85" t="s">
        <v>370</v>
      </c>
      <c r="G64" s="125" t="s">
        <v>134</v>
      </c>
      <c r="H64" s="197">
        <v>123.12</v>
      </c>
      <c r="I64" s="194">
        <f t="shared" si="1"/>
        <v>24.120000000000005</v>
      </c>
      <c r="J64" s="197">
        <v>147.24</v>
      </c>
    </row>
    <row r="65" spans="1:10" ht="38.25" x14ac:dyDescent="0.2">
      <c r="A65" s="124" t="s">
        <v>239</v>
      </c>
      <c r="B65" s="85" t="s">
        <v>129</v>
      </c>
      <c r="C65" s="85" t="s">
        <v>129</v>
      </c>
      <c r="D65" s="85" t="s">
        <v>132</v>
      </c>
      <c r="E65" s="85" t="s">
        <v>135</v>
      </c>
      <c r="F65" s="85" t="s">
        <v>370</v>
      </c>
      <c r="G65" s="125" t="s">
        <v>232</v>
      </c>
      <c r="H65" s="197">
        <v>37.18</v>
      </c>
      <c r="I65" s="194">
        <f t="shared" si="1"/>
        <v>7.2800000000000011</v>
      </c>
      <c r="J65" s="197">
        <v>44.46</v>
      </c>
    </row>
    <row r="66" spans="1:10" x14ac:dyDescent="0.2">
      <c r="A66" s="126" t="s">
        <v>262</v>
      </c>
      <c r="B66" s="85" t="s">
        <v>129</v>
      </c>
      <c r="C66" s="85" t="s">
        <v>129</v>
      </c>
      <c r="D66" s="85" t="s">
        <v>132</v>
      </c>
      <c r="E66" s="85" t="s">
        <v>135</v>
      </c>
      <c r="F66" s="85" t="s">
        <v>370</v>
      </c>
      <c r="G66" s="85" t="s">
        <v>140</v>
      </c>
      <c r="H66" s="197">
        <v>3</v>
      </c>
      <c r="I66" s="194">
        <f t="shared" si="1"/>
        <v>0</v>
      </c>
      <c r="J66" s="197">
        <v>3</v>
      </c>
    </row>
    <row r="67" spans="1:10" x14ac:dyDescent="0.2">
      <c r="A67" s="243" t="s">
        <v>182</v>
      </c>
      <c r="B67" s="250" t="s">
        <v>129</v>
      </c>
      <c r="C67" s="85" t="s">
        <v>129</v>
      </c>
      <c r="D67" s="85" t="s">
        <v>132</v>
      </c>
      <c r="E67" s="250"/>
      <c r="F67" s="250"/>
      <c r="G67" s="262"/>
      <c r="H67" s="215">
        <v>13</v>
      </c>
      <c r="I67" s="194">
        <f t="shared" si="1"/>
        <v>0</v>
      </c>
      <c r="J67" s="215">
        <f>J68+J74</f>
        <v>13</v>
      </c>
    </row>
    <row r="68" spans="1:10" ht="38.25" x14ac:dyDescent="0.2">
      <c r="A68" s="259" t="s">
        <v>104</v>
      </c>
      <c r="B68" s="257">
        <v>801</v>
      </c>
      <c r="C68" s="250" t="s">
        <v>129</v>
      </c>
      <c r="D68" s="250" t="s">
        <v>135</v>
      </c>
      <c r="E68" s="250" t="s">
        <v>412</v>
      </c>
      <c r="F68" s="260"/>
      <c r="G68" s="260"/>
      <c r="H68" s="197">
        <v>10</v>
      </c>
      <c r="I68" s="194">
        <f t="shared" si="1"/>
        <v>0</v>
      </c>
      <c r="J68" s="215">
        <f>J69</f>
        <v>10</v>
      </c>
    </row>
    <row r="69" spans="1:10" ht="25.5" x14ac:dyDescent="0.2">
      <c r="A69" s="252" t="s">
        <v>403</v>
      </c>
      <c r="B69" s="114">
        <v>801</v>
      </c>
      <c r="C69" s="257">
        <v>801</v>
      </c>
      <c r="D69" s="85" t="s">
        <v>135</v>
      </c>
      <c r="E69" s="85" t="s">
        <v>412</v>
      </c>
      <c r="F69" s="253" t="s">
        <v>402</v>
      </c>
      <c r="G69" s="260"/>
      <c r="H69" s="197">
        <f>H70</f>
        <v>10</v>
      </c>
      <c r="I69" s="194">
        <f t="shared" si="1"/>
        <v>0</v>
      </c>
      <c r="J69" s="197">
        <f>J70</f>
        <v>10</v>
      </c>
    </row>
    <row r="70" spans="1:10" x14ac:dyDescent="0.2">
      <c r="A70" s="256" t="s">
        <v>413</v>
      </c>
      <c r="B70" s="114">
        <v>801</v>
      </c>
      <c r="C70" s="114">
        <v>801</v>
      </c>
      <c r="D70" s="253" t="s">
        <v>135</v>
      </c>
      <c r="E70" s="253" t="s">
        <v>412</v>
      </c>
      <c r="F70" s="253" t="s">
        <v>414</v>
      </c>
      <c r="G70" s="260"/>
      <c r="H70" s="197">
        <f>H72</f>
        <v>10</v>
      </c>
      <c r="I70" s="194">
        <f t="shared" si="1"/>
        <v>0</v>
      </c>
      <c r="J70" s="197">
        <f>J71</f>
        <v>10</v>
      </c>
    </row>
    <row r="71" spans="1:10" x14ac:dyDescent="0.2">
      <c r="A71" s="256" t="s">
        <v>415</v>
      </c>
      <c r="B71" s="114">
        <v>801</v>
      </c>
      <c r="C71" s="114">
        <v>801</v>
      </c>
      <c r="D71" s="253" t="s">
        <v>135</v>
      </c>
      <c r="E71" s="253" t="s">
        <v>412</v>
      </c>
      <c r="F71" s="253" t="s">
        <v>392</v>
      </c>
      <c r="G71" s="253"/>
      <c r="H71" s="197">
        <f>H72</f>
        <v>10</v>
      </c>
      <c r="I71" s="194">
        <f t="shared" si="1"/>
        <v>0</v>
      </c>
      <c r="J71" s="197">
        <f>J72</f>
        <v>10</v>
      </c>
    </row>
    <row r="72" spans="1:10" ht="25.5" x14ac:dyDescent="0.2">
      <c r="A72" s="256" t="s">
        <v>416</v>
      </c>
      <c r="B72" s="114">
        <v>801</v>
      </c>
      <c r="C72" s="114">
        <v>801</v>
      </c>
      <c r="D72" s="253" t="s">
        <v>135</v>
      </c>
      <c r="E72" s="253" t="s">
        <v>412</v>
      </c>
      <c r="F72" s="253" t="s">
        <v>417</v>
      </c>
      <c r="G72" s="253"/>
      <c r="H72" s="197">
        <f>H73</f>
        <v>10</v>
      </c>
      <c r="I72" s="194">
        <f t="shared" si="1"/>
        <v>0</v>
      </c>
      <c r="J72" s="197">
        <f>J73</f>
        <v>10</v>
      </c>
    </row>
    <row r="73" spans="1:10" ht="25.5" x14ac:dyDescent="0.2">
      <c r="A73" s="256" t="s">
        <v>146</v>
      </c>
      <c r="B73" s="114">
        <v>801</v>
      </c>
      <c r="C73" s="114">
        <v>801</v>
      </c>
      <c r="D73" s="253" t="s">
        <v>135</v>
      </c>
      <c r="E73" s="253" t="s">
        <v>412</v>
      </c>
      <c r="F73" s="253" t="s">
        <v>417</v>
      </c>
      <c r="G73" s="253" t="s">
        <v>140</v>
      </c>
      <c r="H73" s="197">
        <v>10</v>
      </c>
      <c r="I73" s="194">
        <f t="shared" si="1"/>
        <v>0</v>
      </c>
      <c r="J73" s="197">
        <v>10</v>
      </c>
    </row>
    <row r="74" spans="1:10" ht="25.5" x14ac:dyDescent="0.2">
      <c r="A74" s="261" t="s">
        <v>418</v>
      </c>
      <c r="B74" s="257">
        <v>801</v>
      </c>
      <c r="C74" s="257">
        <v>801</v>
      </c>
      <c r="D74" s="250" t="s">
        <v>135</v>
      </c>
      <c r="E74" s="250" t="s">
        <v>353</v>
      </c>
      <c r="F74" s="260"/>
      <c r="G74" s="233"/>
      <c r="H74" s="197">
        <v>3</v>
      </c>
      <c r="I74" s="194">
        <f t="shared" si="1"/>
        <v>0</v>
      </c>
      <c r="J74" s="215">
        <f>J75</f>
        <v>3</v>
      </c>
    </row>
    <row r="75" spans="1:10" ht="25.5" x14ac:dyDescent="0.2">
      <c r="A75" s="252" t="s">
        <v>403</v>
      </c>
      <c r="B75" s="114">
        <v>801</v>
      </c>
      <c r="C75" s="114">
        <v>801</v>
      </c>
      <c r="D75" s="85" t="s">
        <v>135</v>
      </c>
      <c r="E75" s="85" t="s">
        <v>353</v>
      </c>
      <c r="F75" s="253" t="s">
        <v>402</v>
      </c>
      <c r="G75" s="85"/>
      <c r="H75" s="197">
        <v>3</v>
      </c>
      <c r="I75" s="194">
        <f t="shared" si="1"/>
        <v>0</v>
      </c>
      <c r="J75" s="197">
        <f>J76</f>
        <v>3</v>
      </c>
    </row>
    <row r="76" spans="1:10" x14ac:dyDescent="0.2">
      <c r="A76" s="256" t="s">
        <v>413</v>
      </c>
      <c r="B76" s="114">
        <v>801</v>
      </c>
      <c r="C76" s="114">
        <v>801</v>
      </c>
      <c r="D76" s="253" t="s">
        <v>135</v>
      </c>
      <c r="E76" s="253" t="s">
        <v>353</v>
      </c>
      <c r="F76" s="253" t="s">
        <v>414</v>
      </c>
      <c r="G76" s="85"/>
      <c r="H76" s="197">
        <v>3</v>
      </c>
      <c r="I76" s="194">
        <f t="shared" si="1"/>
        <v>0</v>
      </c>
      <c r="J76" s="197">
        <f>J77</f>
        <v>3</v>
      </c>
    </row>
    <row r="77" spans="1:10" x14ac:dyDescent="0.2">
      <c r="A77" s="256" t="s">
        <v>415</v>
      </c>
      <c r="B77" s="114">
        <v>801</v>
      </c>
      <c r="C77" s="114">
        <v>801</v>
      </c>
      <c r="D77" s="253" t="s">
        <v>135</v>
      </c>
      <c r="E77" s="253" t="s">
        <v>353</v>
      </c>
      <c r="F77" s="253" t="s">
        <v>392</v>
      </c>
      <c r="G77" s="85"/>
      <c r="H77" s="197">
        <v>3</v>
      </c>
      <c r="I77" s="194">
        <f t="shared" si="1"/>
        <v>0</v>
      </c>
      <c r="J77" s="197">
        <f>J78</f>
        <v>3</v>
      </c>
    </row>
    <row r="78" spans="1:10" ht="25.5" x14ac:dyDescent="0.2">
      <c r="A78" s="256" t="s">
        <v>419</v>
      </c>
      <c r="B78" s="114">
        <v>801</v>
      </c>
      <c r="C78" s="114">
        <v>801</v>
      </c>
      <c r="D78" s="253" t="s">
        <v>135</v>
      </c>
      <c r="E78" s="253" t="s">
        <v>353</v>
      </c>
      <c r="F78" s="253" t="s">
        <v>371</v>
      </c>
      <c r="G78" s="85"/>
      <c r="H78" s="197">
        <v>3</v>
      </c>
      <c r="I78" s="194">
        <f t="shared" si="1"/>
        <v>0</v>
      </c>
      <c r="J78" s="197">
        <f>J79</f>
        <v>3</v>
      </c>
    </row>
    <row r="79" spans="1:10" ht="25.5" x14ac:dyDescent="0.2">
      <c r="A79" s="256" t="s">
        <v>146</v>
      </c>
      <c r="B79" s="114">
        <v>801</v>
      </c>
      <c r="C79" s="114">
        <v>801</v>
      </c>
      <c r="D79" s="253" t="s">
        <v>135</v>
      </c>
      <c r="E79" s="253" t="s">
        <v>353</v>
      </c>
      <c r="F79" s="253" t="s">
        <v>371</v>
      </c>
      <c r="G79" s="85"/>
      <c r="H79" s="197">
        <v>3</v>
      </c>
      <c r="I79" s="194">
        <f t="shared" si="1"/>
        <v>0</v>
      </c>
      <c r="J79" s="197">
        <v>3</v>
      </c>
    </row>
    <row r="80" spans="1:10" x14ac:dyDescent="0.2">
      <c r="A80" s="242" t="s">
        <v>467</v>
      </c>
      <c r="B80" s="250" t="s">
        <v>129</v>
      </c>
      <c r="C80" s="114">
        <v>801</v>
      </c>
      <c r="D80" s="253" t="s">
        <v>138</v>
      </c>
      <c r="E80" s="250" t="s">
        <v>139</v>
      </c>
      <c r="F80" s="250"/>
      <c r="G80" s="250"/>
      <c r="H80" s="215">
        <f>H81</f>
        <v>0</v>
      </c>
      <c r="I80" s="194">
        <f t="shared" si="1"/>
        <v>526.79</v>
      </c>
      <c r="J80" s="215">
        <f>J81</f>
        <v>526.79</v>
      </c>
    </row>
    <row r="81" spans="1:10" ht="38.25" x14ac:dyDescent="0.2">
      <c r="A81" s="123" t="s">
        <v>468</v>
      </c>
      <c r="B81" s="85" t="s">
        <v>129</v>
      </c>
      <c r="C81" s="114">
        <v>801</v>
      </c>
      <c r="D81" s="250" t="s">
        <v>138</v>
      </c>
      <c r="E81" s="250" t="s">
        <v>139</v>
      </c>
      <c r="F81" s="85" t="s">
        <v>405</v>
      </c>
      <c r="G81" s="85"/>
      <c r="H81" s="197">
        <f>H82</f>
        <v>0</v>
      </c>
      <c r="I81" s="194">
        <f t="shared" si="1"/>
        <v>526.79</v>
      </c>
      <c r="J81" s="197">
        <f>J82</f>
        <v>526.79</v>
      </c>
    </row>
    <row r="82" spans="1:10" ht="25.5" x14ac:dyDescent="0.2">
      <c r="A82" s="123" t="s">
        <v>469</v>
      </c>
      <c r="B82" s="85" t="s">
        <v>129</v>
      </c>
      <c r="C82" s="114">
        <v>801</v>
      </c>
      <c r="D82" s="85" t="s">
        <v>138</v>
      </c>
      <c r="E82" s="85" t="s">
        <v>139</v>
      </c>
      <c r="F82" s="85" t="s">
        <v>470</v>
      </c>
      <c r="G82" s="85"/>
      <c r="H82" s="197">
        <v>0</v>
      </c>
      <c r="I82" s="194">
        <f t="shared" si="1"/>
        <v>526.79</v>
      </c>
      <c r="J82" s="197">
        <f>J83</f>
        <v>526.79</v>
      </c>
    </row>
    <row r="83" spans="1:10" ht="25.5" x14ac:dyDescent="0.2">
      <c r="A83" s="242" t="s">
        <v>471</v>
      </c>
      <c r="B83" s="250" t="s">
        <v>129</v>
      </c>
      <c r="C83" s="114">
        <v>801</v>
      </c>
      <c r="D83" s="85" t="s">
        <v>138</v>
      </c>
      <c r="E83" s="253" t="s">
        <v>139</v>
      </c>
      <c r="F83" s="250" t="s">
        <v>472</v>
      </c>
      <c r="G83" s="250"/>
      <c r="H83" s="215">
        <f>H84</f>
        <v>0</v>
      </c>
      <c r="I83" s="194">
        <f t="shared" ref="I83:I85" si="11">J83-H83</f>
        <v>526.79</v>
      </c>
      <c r="J83" s="215">
        <f>J84+J85</f>
        <v>526.79</v>
      </c>
    </row>
    <row r="84" spans="1:10" x14ac:dyDescent="0.2">
      <c r="A84" s="123" t="s">
        <v>233</v>
      </c>
      <c r="B84" s="85" t="s">
        <v>129</v>
      </c>
      <c r="C84" s="114">
        <v>801</v>
      </c>
      <c r="D84" s="250" t="s">
        <v>138</v>
      </c>
      <c r="E84" s="250" t="s">
        <v>139</v>
      </c>
      <c r="F84" s="85" t="s">
        <v>473</v>
      </c>
      <c r="G84" s="85" t="s">
        <v>145</v>
      </c>
      <c r="H84" s="197">
        <f>H85</f>
        <v>0</v>
      </c>
      <c r="I84" s="194">
        <f t="shared" si="11"/>
        <v>404.58</v>
      </c>
      <c r="J84" s="197">
        <v>404.58</v>
      </c>
    </row>
    <row r="85" spans="1:10" ht="38.25" x14ac:dyDescent="0.2">
      <c r="A85" s="123" t="s">
        <v>249</v>
      </c>
      <c r="B85" s="85" t="s">
        <v>129</v>
      </c>
      <c r="C85" s="114">
        <v>801</v>
      </c>
      <c r="D85" s="85" t="s">
        <v>138</v>
      </c>
      <c r="E85" s="85" t="s">
        <v>139</v>
      </c>
      <c r="F85" s="85" t="s">
        <v>473</v>
      </c>
      <c r="G85" s="85" t="s">
        <v>234</v>
      </c>
      <c r="H85" s="197">
        <v>0</v>
      </c>
      <c r="I85" s="194">
        <f t="shared" si="11"/>
        <v>122.21</v>
      </c>
      <c r="J85" s="197">
        <v>122.21</v>
      </c>
    </row>
    <row r="86" spans="1:10" x14ac:dyDescent="0.2">
      <c r="A86" s="242" t="s">
        <v>148</v>
      </c>
      <c r="B86" s="250" t="s">
        <v>129</v>
      </c>
      <c r="C86" s="85" t="s">
        <v>129</v>
      </c>
      <c r="D86" s="85" t="s">
        <v>147</v>
      </c>
      <c r="E86" s="250"/>
      <c r="F86" s="250"/>
      <c r="G86" s="250"/>
      <c r="H86" s="215">
        <f>H87</f>
        <v>464.66999999999996</v>
      </c>
      <c r="I86" s="194">
        <f t="shared" si="1"/>
        <v>61.680000000000064</v>
      </c>
      <c r="J86" s="215">
        <f>J87</f>
        <v>526.35</v>
      </c>
    </row>
    <row r="87" spans="1:10" x14ac:dyDescent="0.2">
      <c r="A87" s="242" t="s">
        <v>8</v>
      </c>
      <c r="B87" s="250" t="s">
        <v>129</v>
      </c>
      <c r="C87" s="250" t="s">
        <v>129</v>
      </c>
      <c r="D87" s="250" t="s">
        <v>147</v>
      </c>
      <c r="E87" s="250" t="s">
        <v>147</v>
      </c>
      <c r="F87" s="250"/>
      <c r="G87" s="250"/>
      <c r="H87" s="215">
        <f>H88</f>
        <v>464.66999999999996</v>
      </c>
      <c r="I87" s="194">
        <f t="shared" si="1"/>
        <v>61.680000000000064</v>
      </c>
      <c r="J87" s="215">
        <f>J88</f>
        <v>526.35</v>
      </c>
    </row>
    <row r="88" spans="1:10" x14ac:dyDescent="0.2">
      <c r="A88" s="123" t="s">
        <v>246</v>
      </c>
      <c r="B88" s="85" t="s">
        <v>129</v>
      </c>
      <c r="C88" s="250" t="s">
        <v>129</v>
      </c>
      <c r="D88" s="250" t="s">
        <v>147</v>
      </c>
      <c r="E88" s="85" t="s">
        <v>147</v>
      </c>
      <c r="F88" s="85" t="s">
        <v>420</v>
      </c>
      <c r="G88" s="85"/>
      <c r="H88" s="197">
        <f>H89</f>
        <v>464.66999999999996</v>
      </c>
      <c r="I88" s="194">
        <f t="shared" si="1"/>
        <v>61.680000000000064</v>
      </c>
      <c r="J88" s="197">
        <f>J89</f>
        <v>526.35</v>
      </c>
    </row>
    <row r="89" spans="1:10" ht="25.5" x14ac:dyDescent="0.2">
      <c r="A89" s="123" t="s">
        <v>247</v>
      </c>
      <c r="B89" s="85" t="s">
        <v>129</v>
      </c>
      <c r="C89" s="85" t="s">
        <v>129</v>
      </c>
      <c r="D89" s="85" t="s">
        <v>147</v>
      </c>
      <c r="E89" s="85" t="s">
        <v>147</v>
      </c>
      <c r="F89" s="85" t="s">
        <v>393</v>
      </c>
      <c r="G89" s="85"/>
      <c r="H89" s="197">
        <f>H90+H93</f>
        <v>464.66999999999996</v>
      </c>
      <c r="I89" s="194">
        <f t="shared" si="1"/>
        <v>61.680000000000064</v>
      </c>
      <c r="J89" s="197">
        <f>J90+J93</f>
        <v>526.35</v>
      </c>
    </row>
    <row r="90" spans="1:10" ht="25.5" x14ac:dyDescent="0.2">
      <c r="A90" s="124" t="s">
        <v>248</v>
      </c>
      <c r="B90" s="85" t="s">
        <v>129</v>
      </c>
      <c r="C90" s="85" t="s">
        <v>129</v>
      </c>
      <c r="D90" s="85" t="s">
        <v>147</v>
      </c>
      <c r="E90" s="85" t="s">
        <v>147</v>
      </c>
      <c r="F90" s="85" t="s">
        <v>394</v>
      </c>
      <c r="G90" s="85"/>
      <c r="H90" s="197">
        <f>H91+H92</f>
        <v>464.66999999999996</v>
      </c>
      <c r="I90" s="194">
        <f t="shared" si="1"/>
        <v>61.680000000000064</v>
      </c>
      <c r="J90" s="197">
        <f>J91+J92</f>
        <v>526.35</v>
      </c>
    </row>
    <row r="91" spans="1:10" x14ac:dyDescent="0.2">
      <c r="A91" s="124" t="s">
        <v>233</v>
      </c>
      <c r="B91" s="85" t="s">
        <v>129</v>
      </c>
      <c r="C91" s="85" t="s">
        <v>129</v>
      </c>
      <c r="D91" s="85" t="s">
        <v>147</v>
      </c>
      <c r="E91" s="85" t="s">
        <v>147</v>
      </c>
      <c r="F91" s="85" t="s">
        <v>372</v>
      </c>
      <c r="G91" s="125" t="s">
        <v>145</v>
      </c>
      <c r="H91" s="197">
        <v>356.89</v>
      </c>
      <c r="I91" s="194">
        <f t="shared" si="1"/>
        <v>47.360000000000014</v>
      </c>
      <c r="J91" s="197">
        <v>404.25</v>
      </c>
    </row>
    <row r="92" spans="1:10" ht="38.25" x14ac:dyDescent="0.2">
      <c r="A92" s="124" t="s">
        <v>249</v>
      </c>
      <c r="B92" s="85" t="s">
        <v>129</v>
      </c>
      <c r="C92" s="85" t="s">
        <v>129</v>
      </c>
      <c r="D92" s="85" t="s">
        <v>147</v>
      </c>
      <c r="E92" s="85" t="s">
        <v>147</v>
      </c>
      <c r="F92" s="85" t="s">
        <v>372</v>
      </c>
      <c r="G92" s="125" t="s">
        <v>234</v>
      </c>
      <c r="H92" s="197">
        <v>107.78</v>
      </c>
      <c r="I92" s="194">
        <f t="shared" si="1"/>
        <v>14.319999999999993</v>
      </c>
      <c r="J92" s="197">
        <v>122.1</v>
      </c>
    </row>
    <row r="93" spans="1:10" hidden="1" x14ac:dyDescent="0.2">
      <c r="A93" s="123" t="s">
        <v>263</v>
      </c>
      <c r="B93" s="85" t="s">
        <v>129</v>
      </c>
      <c r="C93" s="85" t="s">
        <v>129</v>
      </c>
      <c r="D93" s="85" t="s">
        <v>147</v>
      </c>
      <c r="E93" s="85" t="s">
        <v>147</v>
      </c>
      <c r="F93" s="85" t="s">
        <v>372</v>
      </c>
      <c r="G93" s="85"/>
      <c r="H93" s="197">
        <f>H94</f>
        <v>0</v>
      </c>
      <c r="I93" s="194">
        <f t="shared" si="1"/>
        <v>0</v>
      </c>
      <c r="J93" s="197">
        <f>J94</f>
        <v>0</v>
      </c>
    </row>
    <row r="94" spans="1:10" ht="25.5" hidden="1" x14ac:dyDescent="0.2">
      <c r="A94" s="123" t="s">
        <v>146</v>
      </c>
      <c r="B94" s="85" t="s">
        <v>129</v>
      </c>
      <c r="C94" s="85" t="s">
        <v>129</v>
      </c>
      <c r="D94" s="85" t="s">
        <v>147</v>
      </c>
      <c r="E94" s="85" t="s">
        <v>147</v>
      </c>
      <c r="F94" s="85" t="s">
        <v>372</v>
      </c>
      <c r="G94" s="85" t="s">
        <v>140</v>
      </c>
      <c r="H94" s="197"/>
      <c r="I94" s="194">
        <f t="shared" si="1"/>
        <v>0</v>
      </c>
      <c r="J94" s="197"/>
    </row>
    <row r="95" spans="1:10" ht="24.75" customHeight="1" x14ac:dyDescent="0.2">
      <c r="A95" s="242" t="s">
        <v>150</v>
      </c>
      <c r="B95" s="250" t="s">
        <v>129</v>
      </c>
      <c r="C95" s="85" t="s">
        <v>129</v>
      </c>
      <c r="D95" s="85" t="s">
        <v>149</v>
      </c>
      <c r="E95" s="250"/>
      <c r="F95" s="250"/>
      <c r="G95" s="250"/>
      <c r="H95" s="215">
        <v>0</v>
      </c>
      <c r="I95" s="194">
        <f t="shared" si="1"/>
        <v>0</v>
      </c>
      <c r="J95" s="215">
        <f>J96</f>
        <v>0</v>
      </c>
    </row>
    <row r="96" spans="1:10" x14ac:dyDescent="0.2">
      <c r="A96" s="242" t="s">
        <v>151</v>
      </c>
      <c r="B96" s="250" t="s">
        <v>129</v>
      </c>
      <c r="C96" s="250" t="s">
        <v>129</v>
      </c>
      <c r="D96" s="250" t="s">
        <v>149</v>
      </c>
      <c r="E96" s="250" t="s">
        <v>130</v>
      </c>
      <c r="F96" s="250" t="s">
        <v>420</v>
      </c>
      <c r="G96" s="250"/>
      <c r="H96" s="215">
        <v>0</v>
      </c>
      <c r="I96" s="194">
        <f t="shared" si="1"/>
        <v>0</v>
      </c>
      <c r="J96" s="215">
        <f>J98</f>
        <v>0</v>
      </c>
    </row>
    <row r="97" spans="1:10" ht="25.5" hidden="1" x14ac:dyDescent="0.2">
      <c r="A97" s="252" t="s">
        <v>403</v>
      </c>
      <c r="B97" s="114">
        <v>801</v>
      </c>
      <c r="C97" s="250" t="s">
        <v>129</v>
      </c>
      <c r="D97" s="250" t="s">
        <v>149</v>
      </c>
      <c r="E97" s="85" t="s">
        <v>130</v>
      </c>
      <c r="F97" s="85" t="s">
        <v>393</v>
      </c>
      <c r="G97" s="85"/>
      <c r="H97" s="197">
        <v>0</v>
      </c>
      <c r="I97" s="113">
        <f t="shared" si="1"/>
        <v>0</v>
      </c>
      <c r="J97" s="197">
        <f>J98</f>
        <v>0</v>
      </c>
    </row>
    <row r="98" spans="1:10" hidden="1" x14ac:dyDescent="0.2">
      <c r="A98" s="123" t="s">
        <v>278</v>
      </c>
      <c r="B98" s="85" t="s">
        <v>129</v>
      </c>
      <c r="C98" s="114">
        <v>801</v>
      </c>
      <c r="D98" s="85" t="s">
        <v>149</v>
      </c>
      <c r="E98" s="85" t="s">
        <v>130</v>
      </c>
      <c r="F98" s="85" t="s">
        <v>394</v>
      </c>
      <c r="G98" s="85"/>
      <c r="H98" s="197">
        <v>0</v>
      </c>
      <c r="I98" s="194">
        <f t="shared" si="1"/>
        <v>0</v>
      </c>
      <c r="J98" s="197">
        <f>J99</f>
        <v>0</v>
      </c>
    </row>
    <row r="99" spans="1:10" hidden="1" x14ac:dyDescent="0.2">
      <c r="A99" s="123" t="s">
        <v>279</v>
      </c>
      <c r="B99" s="85" t="s">
        <v>129</v>
      </c>
      <c r="C99" s="85" t="s">
        <v>129</v>
      </c>
      <c r="D99" s="85" t="s">
        <v>149</v>
      </c>
      <c r="E99" s="85" t="s">
        <v>130</v>
      </c>
      <c r="F99" s="85" t="s">
        <v>372</v>
      </c>
      <c r="G99" s="85"/>
      <c r="H99" s="197">
        <v>0</v>
      </c>
      <c r="I99" s="194">
        <f t="shared" si="1"/>
        <v>0</v>
      </c>
      <c r="J99" s="197">
        <f>J100</f>
        <v>0</v>
      </c>
    </row>
    <row r="100" spans="1:10" ht="25.5" hidden="1" x14ac:dyDescent="0.2">
      <c r="A100" s="123" t="s">
        <v>146</v>
      </c>
      <c r="B100" s="85" t="s">
        <v>129</v>
      </c>
      <c r="C100" s="85" t="s">
        <v>129</v>
      </c>
      <c r="D100" s="85" t="s">
        <v>149</v>
      </c>
      <c r="E100" s="85" t="s">
        <v>130</v>
      </c>
      <c r="F100" s="85" t="s">
        <v>373</v>
      </c>
      <c r="G100" s="85" t="s">
        <v>140</v>
      </c>
      <c r="H100" s="197">
        <v>0</v>
      </c>
      <c r="I100" s="194">
        <f t="shared" si="1"/>
        <v>0</v>
      </c>
      <c r="J100" s="197"/>
    </row>
    <row r="101" spans="1:10" hidden="1" x14ac:dyDescent="0.2">
      <c r="A101" s="116" t="s">
        <v>152</v>
      </c>
      <c r="B101" s="85" t="s">
        <v>129</v>
      </c>
      <c r="C101" s="85" t="s">
        <v>129</v>
      </c>
      <c r="D101" s="85" t="s">
        <v>149</v>
      </c>
      <c r="E101" s="85"/>
      <c r="F101" s="85"/>
      <c r="G101" s="85"/>
      <c r="H101" s="197">
        <f>H102+H105</f>
        <v>394.01</v>
      </c>
      <c r="I101" s="194">
        <f t="shared" si="1"/>
        <v>1185.04</v>
      </c>
      <c r="J101" s="197">
        <f>J102+J105</f>
        <v>1579.05</v>
      </c>
    </row>
    <row r="102" spans="1:10" hidden="1" x14ac:dyDescent="0.2">
      <c r="A102" s="116" t="s">
        <v>83</v>
      </c>
      <c r="B102" s="85" t="s">
        <v>129</v>
      </c>
      <c r="C102" s="85" t="s">
        <v>129</v>
      </c>
      <c r="D102" s="85" t="s">
        <v>144</v>
      </c>
      <c r="E102" s="85" t="s">
        <v>132</v>
      </c>
      <c r="F102" s="85" t="s">
        <v>402</v>
      </c>
      <c r="G102" s="85"/>
      <c r="H102" s="197">
        <f>H103</f>
        <v>0</v>
      </c>
      <c r="I102" s="194">
        <f t="shared" si="1"/>
        <v>0</v>
      </c>
      <c r="J102" s="197">
        <f>J103</f>
        <v>0</v>
      </c>
    </row>
    <row r="103" spans="1:10" ht="25.5" hidden="1" x14ac:dyDescent="0.2">
      <c r="A103" s="84" t="s">
        <v>280</v>
      </c>
      <c r="B103" s="85" t="s">
        <v>129</v>
      </c>
      <c r="C103" s="85" t="s">
        <v>129</v>
      </c>
      <c r="D103" s="85" t="s">
        <v>144</v>
      </c>
      <c r="E103" s="85" t="s">
        <v>132</v>
      </c>
      <c r="F103" s="85" t="s">
        <v>420</v>
      </c>
      <c r="G103" s="85"/>
      <c r="H103" s="197">
        <f>H104</f>
        <v>0</v>
      </c>
      <c r="I103" s="194">
        <f t="shared" si="1"/>
        <v>0</v>
      </c>
      <c r="J103" s="197">
        <f>J104</f>
        <v>0</v>
      </c>
    </row>
    <row r="104" spans="1:10" ht="25.5" hidden="1" x14ac:dyDescent="0.2">
      <c r="A104" s="123" t="s">
        <v>146</v>
      </c>
      <c r="B104" s="85" t="s">
        <v>129</v>
      </c>
      <c r="C104" s="85" t="s">
        <v>129</v>
      </c>
      <c r="D104" s="85" t="s">
        <v>144</v>
      </c>
      <c r="E104" s="85" t="s">
        <v>132</v>
      </c>
      <c r="F104" s="85" t="s">
        <v>396</v>
      </c>
      <c r="G104" s="85"/>
      <c r="H104" s="197"/>
      <c r="I104" s="194">
        <f t="shared" si="1"/>
        <v>0</v>
      </c>
      <c r="J104" s="197"/>
    </row>
    <row r="105" spans="1:10" x14ac:dyDescent="0.2">
      <c r="A105" s="242" t="s">
        <v>152</v>
      </c>
      <c r="B105" s="250" t="s">
        <v>129</v>
      </c>
      <c r="C105" s="250" t="s">
        <v>129</v>
      </c>
      <c r="D105" s="250" t="s">
        <v>144</v>
      </c>
      <c r="E105" s="250"/>
      <c r="F105" s="85"/>
      <c r="G105" s="85"/>
      <c r="H105" s="197">
        <f>H107</f>
        <v>394.01</v>
      </c>
      <c r="I105" s="194">
        <f t="shared" ref="I105:I113" si="12">J105-H105</f>
        <v>1185.04</v>
      </c>
      <c r="J105" s="197">
        <f>J107</f>
        <v>1579.05</v>
      </c>
    </row>
    <row r="106" spans="1:10" x14ac:dyDescent="0.2">
      <c r="A106" s="242" t="s">
        <v>87</v>
      </c>
      <c r="B106" s="85" t="s">
        <v>129</v>
      </c>
      <c r="C106" s="85" t="s">
        <v>129</v>
      </c>
      <c r="D106" s="85" t="s">
        <v>144</v>
      </c>
      <c r="E106" s="85" t="s">
        <v>139</v>
      </c>
      <c r="F106" s="85"/>
      <c r="G106" s="85"/>
      <c r="H106" s="197">
        <f>H107</f>
        <v>394.01</v>
      </c>
      <c r="I106" s="194">
        <f t="shared" si="12"/>
        <v>1185.04</v>
      </c>
      <c r="J106" s="197">
        <f>J107</f>
        <v>1579.05</v>
      </c>
    </row>
    <row r="107" spans="1:10" x14ac:dyDescent="0.2">
      <c r="A107" s="84" t="s">
        <v>281</v>
      </c>
      <c r="B107" s="85" t="s">
        <v>129</v>
      </c>
      <c r="C107" s="85" t="s">
        <v>129</v>
      </c>
      <c r="D107" s="85" t="s">
        <v>144</v>
      </c>
      <c r="E107" s="85" t="s">
        <v>139</v>
      </c>
      <c r="F107" s="85" t="s">
        <v>420</v>
      </c>
      <c r="G107" s="85"/>
      <c r="H107" s="197">
        <f>H108</f>
        <v>394.01</v>
      </c>
      <c r="I107" s="194">
        <f t="shared" si="12"/>
        <v>1185.04</v>
      </c>
      <c r="J107" s="197">
        <f>J108</f>
        <v>1579.05</v>
      </c>
    </row>
    <row r="108" spans="1:10" ht="25.5" x14ac:dyDescent="0.2">
      <c r="A108" s="123" t="s">
        <v>282</v>
      </c>
      <c r="B108" s="85" t="s">
        <v>129</v>
      </c>
      <c r="C108" s="85" t="s">
        <v>129</v>
      </c>
      <c r="D108" s="85" t="s">
        <v>144</v>
      </c>
      <c r="E108" s="85" t="s">
        <v>139</v>
      </c>
      <c r="F108" s="85" t="s">
        <v>395</v>
      </c>
      <c r="G108" s="85"/>
      <c r="H108" s="197">
        <f>H109</f>
        <v>394.01</v>
      </c>
      <c r="I108" s="194">
        <f t="shared" si="12"/>
        <v>1185.04</v>
      </c>
      <c r="J108" s="197">
        <f>J109</f>
        <v>1579.05</v>
      </c>
    </row>
    <row r="109" spans="1:10" ht="25.5" x14ac:dyDescent="0.2">
      <c r="A109" s="124" t="s">
        <v>283</v>
      </c>
      <c r="B109" s="85" t="s">
        <v>129</v>
      </c>
      <c r="C109" s="85" t="s">
        <v>129</v>
      </c>
      <c r="D109" s="85" t="s">
        <v>144</v>
      </c>
      <c r="E109" s="85" t="s">
        <v>139</v>
      </c>
      <c r="F109" s="85" t="s">
        <v>374</v>
      </c>
      <c r="G109" s="85"/>
      <c r="H109" s="197">
        <f>H110+H111</f>
        <v>394.01</v>
      </c>
      <c r="I109" s="194">
        <f t="shared" si="12"/>
        <v>1185.04</v>
      </c>
      <c r="J109" s="197">
        <f>J110+J111</f>
        <v>1579.05</v>
      </c>
    </row>
    <row r="110" spans="1:10" x14ac:dyDescent="0.2">
      <c r="A110" s="124" t="s">
        <v>233</v>
      </c>
      <c r="B110" s="85" t="s">
        <v>129</v>
      </c>
      <c r="C110" s="85" t="s">
        <v>129</v>
      </c>
      <c r="D110" s="85" t="s">
        <v>144</v>
      </c>
      <c r="E110" s="85" t="s">
        <v>139</v>
      </c>
      <c r="F110" s="85" t="s">
        <v>374</v>
      </c>
      <c r="G110" s="125" t="s">
        <v>145</v>
      </c>
      <c r="H110" s="197">
        <v>270.67</v>
      </c>
      <c r="I110" s="194">
        <f t="shared" si="12"/>
        <v>942.07999999999993</v>
      </c>
      <c r="J110" s="197">
        <v>1212.75</v>
      </c>
    </row>
    <row r="111" spans="1:10" ht="38.25" x14ac:dyDescent="0.2">
      <c r="A111" s="124" t="s">
        <v>249</v>
      </c>
      <c r="B111" s="85" t="s">
        <v>129</v>
      </c>
      <c r="C111" s="85" t="s">
        <v>129</v>
      </c>
      <c r="D111" s="85" t="s">
        <v>144</v>
      </c>
      <c r="E111" s="85" t="s">
        <v>139</v>
      </c>
      <c r="F111" s="85" t="s">
        <v>374</v>
      </c>
      <c r="G111" s="125" t="s">
        <v>234</v>
      </c>
      <c r="H111" s="197">
        <v>123.34</v>
      </c>
      <c r="I111" s="194">
        <f t="shared" si="12"/>
        <v>242.96</v>
      </c>
      <c r="J111" s="197">
        <v>366.3</v>
      </c>
    </row>
    <row r="112" spans="1:10" x14ac:dyDescent="0.2">
      <c r="A112" s="84" t="s">
        <v>153</v>
      </c>
      <c r="B112" s="85" t="s">
        <v>129</v>
      </c>
      <c r="C112" s="85" t="s">
        <v>129</v>
      </c>
      <c r="D112" s="85" t="s">
        <v>144</v>
      </c>
      <c r="E112" s="85" t="s">
        <v>154</v>
      </c>
      <c r="F112" s="85" t="s">
        <v>422</v>
      </c>
      <c r="G112" s="85" t="s">
        <v>133</v>
      </c>
      <c r="H112" s="197">
        <v>70.8</v>
      </c>
      <c r="I112" s="194">
        <f t="shared" si="12"/>
        <v>-70.8</v>
      </c>
      <c r="J112" s="197"/>
    </row>
    <row r="113" spans="1:10" x14ac:dyDescent="0.2">
      <c r="A113" s="84" t="s">
        <v>153</v>
      </c>
      <c r="B113" s="84"/>
      <c r="C113" s="85" t="s">
        <v>129</v>
      </c>
      <c r="D113" s="85" t="s">
        <v>154</v>
      </c>
      <c r="E113" s="85"/>
      <c r="F113" s="85"/>
      <c r="G113" s="85"/>
      <c r="H113" s="113">
        <v>70.8</v>
      </c>
      <c r="I113" s="194">
        <f t="shared" si="12"/>
        <v>-70.8</v>
      </c>
      <c r="J113" s="113"/>
    </row>
    <row r="114" spans="1:10" x14ac:dyDescent="0.2">
      <c r="A114" s="311" t="s">
        <v>363</v>
      </c>
      <c r="B114" s="311"/>
      <c r="C114" s="311"/>
      <c r="D114" s="311"/>
      <c r="E114" s="311"/>
      <c r="F114" s="311"/>
      <c r="G114" s="311"/>
      <c r="H114" s="113">
        <f>H105+H86+H67+H61+H8+H113</f>
        <v>3011.06</v>
      </c>
      <c r="I114" s="194">
        <f>J114-H114</f>
        <v>4894.2000000000007</v>
      </c>
      <c r="J114" s="113">
        <f>J8+J61+J67+J105+J96+J86+J80</f>
        <v>7905.26</v>
      </c>
    </row>
    <row r="115" spans="1:10" x14ac:dyDescent="0.2">
      <c r="C115" s="29"/>
      <c r="H115" s="130"/>
      <c r="I115" s="130"/>
      <c r="J115" s="131"/>
    </row>
  </sheetData>
  <mergeCells count="4">
    <mergeCell ref="A114:G114"/>
    <mergeCell ref="L1:M1"/>
    <mergeCell ref="A3:G3"/>
    <mergeCell ref="G1:K1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68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P116"/>
  <sheetViews>
    <sheetView view="pageBreakPreview" topLeftCell="A84" zoomScale="60" zoomScaleNormal="100" workbookViewId="0">
      <selection activeCell="J2" sqref="J1:J1048576"/>
    </sheetView>
  </sheetViews>
  <sheetFormatPr defaultRowHeight="12.75" x14ac:dyDescent="0.2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29" hidden="1" customWidth="1"/>
    <col min="9" max="9" width="16.140625" style="128" hidden="1" customWidth="1"/>
    <col min="10" max="10" width="12.5703125" style="128" hidden="1" customWidth="1"/>
    <col min="11" max="11" width="13.28515625" style="128" customWidth="1"/>
    <col min="12" max="12" width="13.42578125" style="128" customWidth="1"/>
    <col min="13" max="13" width="15" style="129" customWidth="1"/>
    <col min="14" max="14" width="9.140625" style="30" hidden="1" customWidth="1"/>
    <col min="15" max="16384" width="9.140625" style="30"/>
  </cols>
  <sheetData>
    <row r="1" spans="1:16" ht="159.75" customHeight="1" x14ac:dyDescent="0.2">
      <c r="A1" s="23"/>
      <c r="B1" s="23"/>
      <c r="C1" s="23"/>
      <c r="F1" s="293" t="s">
        <v>457</v>
      </c>
      <c r="G1" s="293"/>
      <c r="H1" s="293"/>
      <c r="I1" s="293"/>
      <c r="J1" s="293"/>
      <c r="K1" s="293"/>
      <c r="L1" s="293"/>
      <c r="M1" s="293"/>
      <c r="N1" s="293"/>
      <c r="O1" s="312"/>
      <c r="P1" s="312"/>
    </row>
    <row r="2" spans="1:16" ht="16.5" customHeight="1" x14ac:dyDescent="0.2">
      <c r="B2" s="28"/>
      <c r="G2" s="88"/>
      <c r="H2" s="108"/>
      <c r="I2" s="108"/>
      <c r="J2" s="108"/>
      <c r="K2" s="108"/>
      <c r="L2" s="108"/>
      <c r="M2" s="108"/>
    </row>
    <row r="3" spans="1:16" s="32" customFormat="1" ht="47.25" customHeight="1" x14ac:dyDescent="0.25">
      <c r="A3" s="313" t="s">
        <v>458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6" s="31" customFormat="1" ht="15.75" x14ac:dyDescent="0.25">
      <c r="A4" s="110"/>
      <c r="B4" s="110"/>
      <c r="C4" s="110"/>
      <c r="D4" s="110"/>
      <c r="E4" s="111"/>
      <c r="F4" s="112"/>
      <c r="G4" s="112"/>
      <c r="H4" s="112"/>
      <c r="I4" s="112"/>
      <c r="J4" s="112"/>
      <c r="K4" s="112"/>
      <c r="L4" s="112"/>
      <c r="M4" s="157" t="s">
        <v>285</v>
      </c>
    </row>
    <row r="5" spans="1:16" s="58" customFormat="1" ht="81.75" customHeight="1" x14ac:dyDescent="0.25">
      <c r="A5" s="73" t="s">
        <v>32</v>
      </c>
      <c r="B5" s="73"/>
      <c r="C5" s="81" t="s">
        <v>124</v>
      </c>
      <c r="D5" s="81" t="s">
        <v>125</v>
      </c>
      <c r="E5" s="81" t="s">
        <v>126</v>
      </c>
      <c r="F5" s="81" t="s">
        <v>127</v>
      </c>
      <c r="G5" s="82" t="s">
        <v>322</v>
      </c>
      <c r="H5" s="113" t="s">
        <v>235</v>
      </c>
      <c r="I5" s="113" t="s">
        <v>322</v>
      </c>
      <c r="J5" s="115" t="s">
        <v>480</v>
      </c>
      <c r="K5" s="115" t="s">
        <v>340</v>
      </c>
      <c r="L5" s="115" t="s">
        <v>434</v>
      </c>
      <c r="M5" s="115" t="s">
        <v>454</v>
      </c>
    </row>
    <row r="6" spans="1:16" s="57" customFormat="1" x14ac:dyDescent="0.2">
      <c r="A6" s="114">
        <v>1</v>
      </c>
      <c r="B6" s="114">
        <v>2</v>
      </c>
      <c r="C6" s="81" t="s">
        <v>33</v>
      </c>
      <c r="D6" s="81" t="s">
        <v>34</v>
      </c>
      <c r="E6" s="81" t="s">
        <v>35</v>
      </c>
      <c r="F6" s="81" t="s">
        <v>36</v>
      </c>
      <c r="G6" s="114">
        <v>7</v>
      </c>
      <c r="H6" s="115">
        <v>8</v>
      </c>
      <c r="I6" s="115">
        <v>7</v>
      </c>
      <c r="J6" s="115"/>
      <c r="K6" s="115"/>
      <c r="L6" s="81" t="s">
        <v>294</v>
      </c>
      <c r="M6" s="158">
        <v>8</v>
      </c>
    </row>
    <row r="7" spans="1:16" s="31" customFormat="1" ht="25.5" x14ac:dyDescent="0.2">
      <c r="A7" s="84" t="s">
        <v>421</v>
      </c>
      <c r="B7" s="250" t="s">
        <v>129</v>
      </c>
      <c r="C7" s="85"/>
      <c r="D7" s="85"/>
      <c r="E7" s="85"/>
      <c r="F7" s="85"/>
      <c r="G7" s="193" t="e">
        <f>G8+G20+G33</f>
        <v>#REF!</v>
      </c>
      <c r="H7" s="194" t="e">
        <f>H8+H20+H33+H14</f>
        <v>#REF!</v>
      </c>
      <c r="I7" s="194" t="e">
        <f>M7-H7</f>
        <v>#REF!</v>
      </c>
      <c r="J7" s="215">
        <f>J8</f>
        <v>1834.58</v>
      </c>
      <c r="K7" s="194">
        <f>L7-J7</f>
        <v>-56.5</v>
      </c>
      <c r="L7" s="215">
        <f>L8</f>
        <v>1778.08</v>
      </c>
      <c r="M7" s="215">
        <f>M8</f>
        <v>1711.5</v>
      </c>
    </row>
    <row r="8" spans="1:16" s="33" customFormat="1" ht="18" customHeight="1" x14ac:dyDescent="0.2">
      <c r="A8" s="190" t="s">
        <v>128</v>
      </c>
      <c r="B8" s="191" t="s">
        <v>129</v>
      </c>
      <c r="C8" s="191" t="s">
        <v>130</v>
      </c>
      <c r="D8" s="191"/>
      <c r="E8" s="191"/>
      <c r="F8" s="192"/>
      <c r="G8" s="83" t="e">
        <f>#REF!+G9</f>
        <v>#REF!</v>
      </c>
      <c r="H8" s="113">
        <v>660</v>
      </c>
      <c r="I8" s="113">
        <f t="shared" ref="I8:I75" si="0">M8-H8</f>
        <v>1051.5</v>
      </c>
      <c r="J8" s="197">
        <f>J9+J22+J36+J43</f>
        <v>1834.58</v>
      </c>
      <c r="K8" s="113">
        <f>L8-J8</f>
        <v>-56.5</v>
      </c>
      <c r="L8" s="197">
        <f>L9+L22+L36+L43</f>
        <v>1778.08</v>
      </c>
      <c r="M8" s="197">
        <f>M9+M22+M36+M43</f>
        <v>1711.5</v>
      </c>
    </row>
    <row r="9" spans="1:16" s="31" customFormat="1" ht="33.75" customHeight="1" x14ac:dyDescent="0.2">
      <c r="A9" s="190" t="s">
        <v>131</v>
      </c>
      <c r="B9" s="191" t="s">
        <v>129</v>
      </c>
      <c r="C9" s="191" t="s">
        <v>130</v>
      </c>
      <c r="D9" s="191" t="s">
        <v>132</v>
      </c>
      <c r="E9" s="191"/>
      <c r="F9" s="192"/>
      <c r="G9" s="83">
        <f>G10</f>
        <v>500</v>
      </c>
      <c r="H9" s="113">
        <f>H10</f>
        <v>0</v>
      </c>
      <c r="I9" s="113">
        <f t="shared" si="0"/>
        <v>410.65999999999997</v>
      </c>
      <c r="J9" s="197">
        <f>J10</f>
        <v>410.65999999999997</v>
      </c>
      <c r="K9" s="113">
        <f t="shared" ref="K9:K76" si="1">L9-J9</f>
        <v>0</v>
      </c>
      <c r="L9" s="197">
        <f t="shared" ref="L9:M12" si="2">L10</f>
        <v>410.65999999999997</v>
      </c>
      <c r="M9" s="197">
        <f t="shared" si="2"/>
        <v>410.65999999999997</v>
      </c>
    </row>
    <row r="10" spans="1:16" s="31" customFormat="1" ht="17.25" customHeight="1" x14ac:dyDescent="0.2">
      <c r="A10" s="251" t="s">
        <v>398</v>
      </c>
      <c r="B10" s="85" t="s">
        <v>129</v>
      </c>
      <c r="C10" s="85" t="s">
        <v>130</v>
      </c>
      <c r="D10" s="85" t="s">
        <v>132</v>
      </c>
      <c r="E10" s="85" t="s">
        <v>346</v>
      </c>
      <c r="F10" s="85"/>
      <c r="G10" s="83">
        <f>G12+G13</f>
        <v>500</v>
      </c>
      <c r="H10" s="113"/>
      <c r="I10" s="113">
        <f t="shared" si="0"/>
        <v>410.65999999999997</v>
      </c>
      <c r="J10" s="197">
        <f>J11</f>
        <v>410.65999999999997</v>
      </c>
      <c r="K10" s="113">
        <f t="shared" si="1"/>
        <v>0</v>
      </c>
      <c r="L10" s="197">
        <f t="shared" si="2"/>
        <v>410.65999999999997</v>
      </c>
      <c r="M10" s="197">
        <f t="shared" si="2"/>
        <v>410.65999999999997</v>
      </c>
    </row>
    <row r="11" spans="1:16" s="31" customFormat="1" x14ac:dyDescent="0.2">
      <c r="A11" s="251" t="s">
        <v>399</v>
      </c>
      <c r="B11" s="85" t="s">
        <v>129</v>
      </c>
      <c r="C11" s="85" t="s">
        <v>130</v>
      </c>
      <c r="D11" s="85" t="s">
        <v>132</v>
      </c>
      <c r="E11" s="85" t="s">
        <v>387</v>
      </c>
      <c r="F11" s="85"/>
      <c r="G11" s="117"/>
      <c r="H11" s="113"/>
      <c r="I11" s="113">
        <f t="shared" si="0"/>
        <v>410.65999999999997</v>
      </c>
      <c r="J11" s="197">
        <f>J12</f>
        <v>410.65999999999997</v>
      </c>
      <c r="K11" s="113">
        <f t="shared" si="1"/>
        <v>0</v>
      </c>
      <c r="L11" s="197">
        <f t="shared" si="2"/>
        <v>410.65999999999997</v>
      </c>
      <c r="M11" s="197">
        <f t="shared" si="2"/>
        <v>410.65999999999997</v>
      </c>
    </row>
    <row r="12" spans="1:16" s="31" customFormat="1" ht="25.5" x14ac:dyDescent="0.2">
      <c r="A12" s="251" t="s">
        <v>400</v>
      </c>
      <c r="B12" s="85" t="s">
        <v>129</v>
      </c>
      <c r="C12" s="85" t="s">
        <v>130</v>
      </c>
      <c r="D12" s="85" t="s">
        <v>132</v>
      </c>
      <c r="E12" s="85" t="s">
        <v>390</v>
      </c>
      <c r="F12" s="85"/>
      <c r="G12" s="117">
        <v>500</v>
      </c>
      <c r="H12" s="113"/>
      <c r="I12" s="113">
        <f t="shared" si="0"/>
        <v>410.65999999999997</v>
      </c>
      <c r="J12" s="197">
        <f>J13</f>
        <v>410.65999999999997</v>
      </c>
      <c r="K12" s="113">
        <f t="shared" si="1"/>
        <v>0</v>
      </c>
      <c r="L12" s="197">
        <f t="shared" si="2"/>
        <v>410.65999999999997</v>
      </c>
      <c r="M12" s="197">
        <f t="shared" si="2"/>
        <v>410.65999999999997</v>
      </c>
      <c r="P12" s="30"/>
    </row>
    <row r="13" spans="1:16" s="31" customFormat="1" ht="25.5" x14ac:dyDescent="0.2">
      <c r="A13" s="84" t="s">
        <v>302</v>
      </c>
      <c r="B13" s="85" t="s">
        <v>129</v>
      </c>
      <c r="C13" s="85" t="s">
        <v>130</v>
      </c>
      <c r="D13" s="85" t="s">
        <v>132</v>
      </c>
      <c r="E13" s="85" t="s">
        <v>364</v>
      </c>
      <c r="F13" s="85"/>
      <c r="G13" s="117"/>
      <c r="H13" s="113"/>
      <c r="I13" s="113">
        <f t="shared" si="0"/>
        <v>410.65999999999997</v>
      </c>
      <c r="J13" s="197">
        <f>J20+J21</f>
        <v>410.65999999999997</v>
      </c>
      <c r="K13" s="113">
        <f t="shared" si="1"/>
        <v>0</v>
      </c>
      <c r="L13" s="197">
        <f>L20+L21</f>
        <v>410.65999999999997</v>
      </c>
      <c r="M13" s="197">
        <f>M20+M21</f>
        <v>410.65999999999997</v>
      </c>
      <c r="P13" s="30"/>
    </row>
    <row r="14" spans="1:16" s="59" customFormat="1" ht="38.25" hidden="1" customHeight="1" x14ac:dyDescent="0.25">
      <c r="A14" s="84" t="s">
        <v>236</v>
      </c>
      <c r="B14" s="85" t="s">
        <v>129</v>
      </c>
      <c r="C14" s="85" t="s">
        <v>130</v>
      </c>
      <c r="D14" s="85" t="s">
        <v>132</v>
      </c>
      <c r="E14" s="85" t="s">
        <v>364</v>
      </c>
      <c r="F14" s="85" t="s">
        <v>134</v>
      </c>
      <c r="G14" s="83"/>
      <c r="H14" s="113" t="e">
        <f>#REF!</f>
        <v>#REF!</v>
      </c>
      <c r="I14" s="113">
        <f>M1</f>
        <v>0</v>
      </c>
      <c r="J14" s="197">
        <f t="shared" ref="J14:M16" si="3">J15</f>
        <v>0</v>
      </c>
      <c r="K14" s="113">
        <f t="shared" si="1"/>
        <v>0</v>
      </c>
      <c r="L14" s="197">
        <f t="shared" si="3"/>
        <v>0</v>
      </c>
      <c r="M14" s="197">
        <f t="shared" si="3"/>
        <v>0</v>
      </c>
      <c r="N14" s="31"/>
    </row>
    <row r="15" spans="1:16" s="59" customFormat="1" ht="42.75" hidden="1" customHeight="1" x14ac:dyDescent="0.25">
      <c r="A15" s="84" t="s">
        <v>237</v>
      </c>
      <c r="B15" s="85" t="s">
        <v>129</v>
      </c>
      <c r="C15" s="85" t="s">
        <v>130</v>
      </c>
      <c r="D15" s="85" t="s">
        <v>132</v>
      </c>
      <c r="E15" s="85" t="s">
        <v>364</v>
      </c>
      <c r="F15" s="85" t="s">
        <v>232</v>
      </c>
      <c r="G15" s="83"/>
      <c r="H15" s="113"/>
      <c r="I15" s="113"/>
      <c r="J15" s="197">
        <f t="shared" si="3"/>
        <v>0</v>
      </c>
      <c r="K15" s="113">
        <f t="shared" si="1"/>
        <v>0</v>
      </c>
      <c r="L15" s="197">
        <f t="shared" si="3"/>
        <v>0</v>
      </c>
      <c r="M15" s="197">
        <f t="shared" si="3"/>
        <v>0</v>
      </c>
      <c r="N15" s="31"/>
    </row>
    <row r="16" spans="1:16" s="59" customFormat="1" ht="30" hidden="1" customHeight="1" x14ac:dyDescent="0.25">
      <c r="A16" s="118" t="s">
        <v>28</v>
      </c>
      <c r="B16" s="85" t="s">
        <v>129</v>
      </c>
      <c r="C16" s="119"/>
      <c r="D16" s="119"/>
      <c r="E16" s="119"/>
      <c r="F16" s="119"/>
      <c r="G16" s="83"/>
      <c r="H16" s="113"/>
      <c r="I16" s="113"/>
      <c r="J16" s="197">
        <f t="shared" si="3"/>
        <v>0</v>
      </c>
      <c r="K16" s="113">
        <f t="shared" si="1"/>
        <v>0</v>
      </c>
      <c r="L16" s="197">
        <f t="shared" si="3"/>
        <v>0</v>
      </c>
      <c r="M16" s="197">
        <f t="shared" si="3"/>
        <v>0</v>
      </c>
      <c r="N16" s="31"/>
    </row>
    <row r="17" spans="1:14" s="59" customFormat="1" ht="40.5" hidden="1" customHeight="1" x14ac:dyDescent="0.25">
      <c r="A17" s="118" t="s">
        <v>303</v>
      </c>
      <c r="B17" s="85" t="s">
        <v>129</v>
      </c>
      <c r="C17" s="121" t="s">
        <v>130</v>
      </c>
      <c r="D17" s="121"/>
      <c r="E17" s="122"/>
      <c r="F17" s="86"/>
      <c r="G17" s="83"/>
      <c r="H17" s="113"/>
      <c r="I17" s="113"/>
      <c r="J17" s="197">
        <f>J18+J19</f>
        <v>0</v>
      </c>
      <c r="K17" s="113">
        <f t="shared" si="1"/>
        <v>0</v>
      </c>
      <c r="L17" s="197">
        <f>L18+L19</f>
        <v>0</v>
      </c>
      <c r="M17" s="197">
        <f>M18+M19</f>
        <v>0</v>
      </c>
      <c r="N17" s="31"/>
    </row>
    <row r="18" spans="1:14" s="59" customFormat="1" ht="40.5" hidden="1" customHeight="1" x14ac:dyDescent="0.25">
      <c r="A18" s="120" t="s">
        <v>136</v>
      </c>
      <c r="B18" s="85" t="s">
        <v>129</v>
      </c>
      <c r="C18" s="121" t="s">
        <v>130</v>
      </c>
      <c r="D18" s="121" t="s">
        <v>135</v>
      </c>
      <c r="E18" s="122" t="s">
        <v>401</v>
      </c>
      <c r="F18" s="86"/>
      <c r="G18" s="83"/>
      <c r="H18" s="113"/>
      <c r="I18" s="113"/>
      <c r="J18" s="197"/>
      <c r="K18" s="113">
        <f t="shared" si="1"/>
        <v>0</v>
      </c>
      <c r="L18" s="197"/>
      <c r="M18" s="197"/>
      <c r="N18" s="31"/>
    </row>
    <row r="19" spans="1:14" s="59" customFormat="1" ht="40.5" hidden="1" customHeight="1" x14ac:dyDescent="0.25">
      <c r="A19" s="120" t="s">
        <v>304</v>
      </c>
      <c r="B19" s="85" t="s">
        <v>129</v>
      </c>
      <c r="C19" s="121" t="s">
        <v>130</v>
      </c>
      <c r="D19" s="121" t="s">
        <v>135</v>
      </c>
      <c r="E19" s="122" t="s">
        <v>397</v>
      </c>
      <c r="F19" s="86"/>
      <c r="G19" s="83"/>
      <c r="H19" s="113"/>
      <c r="I19" s="113"/>
      <c r="J19" s="197"/>
      <c r="K19" s="113">
        <f t="shared" si="1"/>
        <v>0</v>
      </c>
      <c r="L19" s="197"/>
      <c r="M19" s="197"/>
      <c r="N19" s="31"/>
    </row>
    <row r="20" spans="1:14" s="59" customFormat="1" ht="20.25" customHeight="1" x14ac:dyDescent="0.25">
      <c r="A20" s="120" t="s">
        <v>236</v>
      </c>
      <c r="B20" s="85" t="s">
        <v>129</v>
      </c>
      <c r="C20" s="121" t="s">
        <v>130</v>
      </c>
      <c r="D20" s="121" t="s">
        <v>132</v>
      </c>
      <c r="E20" s="122" t="s">
        <v>364</v>
      </c>
      <c r="F20" s="86" t="s">
        <v>134</v>
      </c>
      <c r="G20" s="83" t="e">
        <f>#REF!+#REF!</f>
        <v>#REF!</v>
      </c>
      <c r="H20" s="113" t="e">
        <f>#REF!</f>
        <v>#REF!</v>
      </c>
      <c r="I20" s="113" t="e">
        <f t="shared" si="0"/>
        <v>#REF!</v>
      </c>
      <c r="J20" s="197">
        <v>322.63</v>
      </c>
      <c r="K20" s="113">
        <f>L20-J20</f>
        <v>0</v>
      </c>
      <c r="L20" s="197">
        <v>322.63</v>
      </c>
      <c r="M20" s="197">
        <v>322.63</v>
      </c>
    </row>
    <row r="21" spans="1:14" ht="18" customHeight="1" x14ac:dyDescent="0.2">
      <c r="A21" s="120" t="s">
        <v>284</v>
      </c>
      <c r="B21" s="85" t="s">
        <v>129</v>
      </c>
      <c r="C21" s="121" t="s">
        <v>130</v>
      </c>
      <c r="D21" s="121" t="s">
        <v>132</v>
      </c>
      <c r="E21" s="122" t="s">
        <v>364</v>
      </c>
      <c r="F21" s="86" t="s">
        <v>232</v>
      </c>
      <c r="G21" s="117"/>
      <c r="H21" s="113"/>
      <c r="I21" s="113">
        <f t="shared" si="0"/>
        <v>88.03</v>
      </c>
      <c r="J21" s="197">
        <v>88.03</v>
      </c>
      <c r="K21" s="113">
        <f t="shared" si="1"/>
        <v>0</v>
      </c>
      <c r="L21" s="197">
        <v>88.03</v>
      </c>
      <c r="M21" s="197">
        <v>88.03</v>
      </c>
    </row>
    <row r="22" spans="1:14" ht="38.25" x14ac:dyDescent="0.2">
      <c r="A22" s="87" t="s">
        <v>27</v>
      </c>
      <c r="B22" s="250" t="s">
        <v>129</v>
      </c>
      <c r="C22" s="250" t="s">
        <v>130</v>
      </c>
      <c r="D22" s="250" t="s">
        <v>138</v>
      </c>
      <c r="E22" s="250"/>
      <c r="F22" s="250"/>
      <c r="G22" s="117"/>
      <c r="H22" s="113"/>
      <c r="I22" s="113">
        <f t="shared" si="0"/>
        <v>881.86</v>
      </c>
      <c r="J22" s="197">
        <f>J23</f>
        <v>833.86</v>
      </c>
      <c r="K22" s="113">
        <f t="shared" si="1"/>
        <v>114.58000000000004</v>
      </c>
      <c r="L22" s="197">
        <f t="shared" ref="L22:M25" si="4">L23</f>
        <v>948.44</v>
      </c>
      <c r="M22" s="197">
        <f t="shared" si="4"/>
        <v>881.86</v>
      </c>
    </row>
    <row r="23" spans="1:14" ht="25.5" x14ac:dyDescent="0.2">
      <c r="A23" s="252" t="s">
        <v>403</v>
      </c>
      <c r="B23" s="85" t="s">
        <v>129</v>
      </c>
      <c r="C23" s="85" t="s">
        <v>130</v>
      </c>
      <c r="D23" s="85" t="s">
        <v>138</v>
      </c>
      <c r="E23" s="85" t="s">
        <v>402</v>
      </c>
      <c r="F23" s="85"/>
      <c r="G23" s="117"/>
      <c r="H23" s="113"/>
      <c r="I23" s="113">
        <f t="shared" si="0"/>
        <v>881.86</v>
      </c>
      <c r="J23" s="197">
        <f>J24</f>
        <v>833.86</v>
      </c>
      <c r="K23" s="113">
        <f t="shared" si="1"/>
        <v>114.58000000000004</v>
      </c>
      <c r="L23" s="197">
        <f t="shared" si="4"/>
        <v>948.44</v>
      </c>
      <c r="M23" s="197">
        <f t="shared" si="4"/>
        <v>881.86</v>
      </c>
    </row>
    <row r="24" spans="1:14" ht="25.5" x14ac:dyDescent="0.2">
      <c r="A24" s="116" t="s">
        <v>238</v>
      </c>
      <c r="B24" s="85" t="s">
        <v>129</v>
      </c>
      <c r="C24" s="85" t="s">
        <v>130</v>
      </c>
      <c r="D24" s="85" t="s">
        <v>138</v>
      </c>
      <c r="E24" s="85" t="s">
        <v>388</v>
      </c>
      <c r="F24" s="85"/>
      <c r="G24" s="117"/>
      <c r="H24" s="113"/>
      <c r="I24" s="113">
        <f t="shared" si="0"/>
        <v>881.86</v>
      </c>
      <c r="J24" s="197">
        <f>J25</f>
        <v>833.86</v>
      </c>
      <c r="K24" s="113">
        <f t="shared" si="1"/>
        <v>114.58000000000004</v>
      </c>
      <c r="L24" s="197">
        <f t="shared" si="4"/>
        <v>948.44</v>
      </c>
      <c r="M24" s="197">
        <f t="shared" si="4"/>
        <v>881.86</v>
      </c>
    </row>
    <row r="25" spans="1:14" ht="51" x14ac:dyDescent="0.2">
      <c r="A25" s="84" t="s">
        <v>305</v>
      </c>
      <c r="B25" s="85" t="s">
        <v>129</v>
      </c>
      <c r="C25" s="85" t="s">
        <v>130</v>
      </c>
      <c r="D25" s="85" t="s">
        <v>138</v>
      </c>
      <c r="E25" s="85" t="s">
        <v>369</v>
      </c>
      <c r="F25" s="85"/>
      <c r="G25" s="117"/>
      <c r="H25" s="113"/>
      <c r="I25" s="113">
        <f t="shared" si="0"/>
        <v>881.86</v>
      </c>
      <c r="J25" s="197">
        <f>J26</f>
        <v>833.86</v>
      </c>
      <c r="K25" s="113">
        <f t="shared" si="1"/>
        <v>114.58000000000004</v>
      </c>
      <c r="L25" s="197">
        <f t="shared" si="4"/>
        <v>948.44</v>
      </c>
      <c r="M25" s="197">
        <f t="shared" si="4"/>
        <v>881.86</v>
      </c>
    </row>
    <row r="26" spans="1:14" ht="25.5" x14ac:dyDescent="0.2">
      <c r="A26" s="124" t="s">
        <v>306</v>
      </c>
      <c r="B26" s="85" t="s">
        <v>129</v>
      </c>
      <c r="C26" s="85" t="s">
        <v>130</v>
      </c>
      <c r="D26" s="85" t="s">
        <v>138</v>
      </c>
      <c r="E26" s="85" t="s">
        <v>366</v>
      </c>
      <c r="F26" s="85"/>
      <c r="G26" s="117"/>
      <c r="H26" s="113"/>
      <c r="I26" s="113">
        <f t="shared" si="0"/>
        <v>881.86</v>
      </c>
      <c r="J26" s="197">
        <f>J27+J28</f>
        <v>833.86</v>
      </c>
      <c r="K26" s="113">
        <f t="shared" si="1"/>
        <v>114.58000000000004</v>
      </c>
      <c r="L26" s="197">
        <f>L27+L28</f>
        <v>948.44</v>
      </c>
      <c r="M26" s="197">
        <f>M27+M28</f>
        <v>881.86</v>
      </c>
    </row>
    <row r="27" spans="1:14" x14ac:dyDescent="0.2">
      <c r="A27" s="124" t="s">
        <v>236</v>
      </c>
      <c r="B27" s="85" t="s">
        <v>129</v>
      </c>
      <c r="C27" s="85" t="s">
        <v>130</v>
      </c>
      <c r="D27" s="85" t="s">
        <v>138</v>
      </c>
      <c r="E27" s="85" t="s">
        <v>366</v>
      </c>
      <c r="F27" s="125" t="s">
        <v>134</v>
      </c>
      <c r="G27" s="117"/>
      <c r="H27" s="113"/>
      <c r="I27" s="113">
        <f t="shared" si="0"/>
        <v>711.13</v>
      </c>
      <c r="J27" s="197">
        <v>727.39</v>
      </c>
      <c r="K27" s="113">
        <f t="shared" si="1"/>
        <v>48.710000000000036</v>
      </c>
      <c r="L27" s="197">
        <v>776.1</v>
      </c>
      <c r="M27" s="197">
        <v>711.13</v>
      </c>
    </row>
    <row r="28" spans="1:14" ht="38.25" x14ac:dyDescent="0.2">
      <c r="A28" s="124" t="s">
        <v>239</v>
      </c>
      <c r="B28" s="85" t="s">
        <v>129</v>
      </c>
      <c r="C28" s="85" t="s">
        <v>130</v>
      </c>
      <c r="D28" s="85" t="s">
        <v>138</v>
      </c>
      <c r="E28" s="85" t="s">
        <v>366</v>
      </c>
      <c r="F28" s="125" t="s">
        <v>232</v>
      </c>
      <c r="G28" s="117"/>
      <c r="H28" s="113"/>
      <c r="I28" s="113">
        <f t="shared" si="0"/>
        <v>170.73</v>
      </c>
      <c r="J28" s="197">
        <v>106.47</v>
      </c>
      <c r="K28" s="113">
        <f t="shared" si="1"/>
        <v>65.87</v>
      </c>
      <c r="L28" s="197">
        <v>172.34</v>
      </c>
      <c r="M28" s="197">
        <v>170.73</v>
      </c>
    </row>
    <row r="29" spans="1:14" ht="25.5" hidden="1" x14ac:dyDescent="0.2">
      <c r="A29" s="124" t="s">
        <v>307</v>
      </c>
      <c r="B29" s="85" t="s">
        <v>129</v>
      </c>
      <c r="C29" s="85" t="s">
        <v>130</v>
      </c>
      <c r="D29" s="85" t="s">
        <v>138</v>
      </c>
      <c r="E29" s="85" t="s">
        <v>366</v>
      </c>
      <c r="F29" s="85"/>
      <c r="G29" s="117"/>
      <c r="H29" s="113"/>
      <c r="I29" s="113">
        <f t="shared" si="0"/>
        <v>0</v>
      </c>
      <c r="J29" s="197"/>
      <c r="K29" s="113">
        <f t="shared" si="1"/>
        <v>0</v>
      </c>
      <c r="L29" s="197"/>
      <c r="M29" s="197"/>
    </row>
    <row r="30" spans="1:14" ht="25.5" hidden="1" x14ac:dyDescent="0.2">
      <c r="A30" s="124" t="s">
        <v>240</v>
      </c>
      <c r="B30" s="85" t="s">
        <v>129</v>
      </c>
      <c r="C30" s="85" t="s">
        <v>130</v>
      </c>
      <c r="D30" s="85" t="s">
        <v>138</v>
      </c>
      <c r="E30" s="85" t="s">
        <v>366</v>
      </c>
      <c r="F30" s="219" t="s">
        <v>137</v>
      </c>
      <c r="G30" s="117"/>
      <c r="H30" s="113"/>
      <c r="I30" s="113">
        <f t="shared" si="0"/>
        <v>0</v>
      </c>
      <c r="J30" s="197"/>
      <c r="K30" s="113">
        <f t="shared" si="1"/>
        <v>0</v>
      </c>
      <c r="L30" s="197"/>
      <c r="M30" s="197"/>
    </row>
    <row r="31" spans="1:14" ht="25.5" hidden="1" x14ac:dyDescent="0.2">
      <c r="A31" s="124" t="s">
        <v>146</v>
      </c>
      <c r="B31" s="85" t="s">
        <v>129</v>
      </c>
      <c r="C31" s="85" t="s">
        <v>130</v>
      </c>
      <c r="D31" s="85" t="s">
        <v>138</v>
      </c>
      <c r="E31" s="85" t="s">
        <v>366</v>
      </c>
      <c r="F31" s="219">
        <v>244</v>
      </c>
      <c r="G31" s="117"/>
      <c r="H31" s="113"/>
      <c r="I31" s="113">
        <f t="shared" si="0"/>
        <v>0</v>
      </c>
      <c r="J31" s="197"/>
      <c r="K31" s="113">
        <f t="shared" si="1"/>
        <v>0</v>
      </c>
      <c r="L31" s="197"/>
      <c r="M31" s="197"/>
    </row>
    <row r="32" spans="1:14" ht="76.5" hidden="1" x14ac:dyDescent="0.2">
      <c r="A32" s="124" t="s">
        <v>241</v>
      </c>
      <c r="B32" s="85" t="s">
        <v>129</v>
      </c>
      <c r="C32" s="85" t="s">
        <v>130</v>
      </c>
      <c r="D32" s="85" t="s">
        <v>138</v>
      </c>
      <c r="E32" s="85" t="s">
        <v>366</v>
      </c>
      <c r="F32" s="125" t="s">
        <v>242</v>
      </c>
      <c r="G32" s="117"/>
      <c r="H32" s="113"/>
      <c r="I32" s="113"/>
      <c r="J32" s="197"/>
      <c r="K32" s="113">
        <f t="shared" si="1"/>
        <v>0</v>
      </c>
      <c r="L32" s="197"/>
      <c r="M32" s="197"/>
    </row>
    <row r="33" spans="1:14" hidden="1" x14ac:dyDescent="0.2">
      <c r="A33" s="124" t="s">
        <v>141</v>
      </c>
      <c r="B33" s="85" t="s">
        <v>129</v>
      </c>
      <c r="C33" s="85" t="s">
        <v>130</v>
      </c>
      <c r="D33" s="85" t="s">
        <v>138</v>
      </c>
      <c r="E33" s="85" t="s">
        <v>366</v>
      </c>
      <c r="F33" s="125" t="s">
        <v>142</v>
      </c>
      <c r="G33" s="83" t="e">
        <f>#REF!</f>
        <v>#REF!</v>
      </c>
      <c r="H33" s="113"/>
      <c r="I33" s="113">
        <f t="shared" si="0"/>
        <v>0</v>
      </c>
      <c r="J33" s="197">
        <v>0</v>
      </c>
      <c r="K33" s="113">
        <f t="shared" si="1"/>
        <v>0</v>
      </c>
      <c r="L33" s="197"/>
      <c r="M33" s="197">
        <f>M34</f>
        <v>0</v>
      </c>
    </row>
    <row r="34" spans="1:14" hidden="1" x14ac:dyDescent="0.2">
      <c r="A34" s="124" t="s">
        <v>243</v>
      </c>
      <c r="B34" s="85" t="s">
        <v>129</v>
      </c>
      <c r="C34" s="85" t="s">
        <v>130</v>
      </c>
      <c r="D34" s="85" t="s">
        <v>138</v>
      </c>
      <c r="E34" s="85" t="s">
        <v>366</v>
      </c>
      <c r="F34" s="125" t="s">
        <v>143</v>
      </c>
      <c r="G34" s="83"/>
      <c r="H34" s="113"/>
      <c r="I34" s="113">
        <f t="shared" si="0"/>
        <v>0</v>
      </c>
      <c r="J34" s="197">
        <v>0</v>
      </c>
      <c r="K34" s="113">
        <f t="shared" si="1"/>
        <v>0</v>
      </c>
      <c r="L34" s="197"/>
      <c r="M34" s="197"/>
    </row>
    <row r="35" spans="1:14" hidden="1" x14ac:dyDescent="0.2">
      <c r="A35" s="124" t="s">
        <v>351</v>
      </c>
      <c r="B35" s="85" t="s">
        <v>129</v>
      </c>
      <c r="C35" s="85" t="s">
        <v>130</v>
      </c>
      <c r="D35" s="85" t="s">
        <v>138</v>
      </c>
      <c r="E35" s="85" t="s">
        <v>366</v>
      </c>
      <c r="F35" s="125" t="s">
        <v>350</v>
      </c>
      <c r="G35" s="83"/>
      <c r="H35" s="113"/>
      <c r="I35" s="113">
        <f t="shared" si="0"/>
        <v>0</v>
      </c>
      <c r="J35" s="197"/>
      <c r="K35" s="113">
        <f t="shared" si="1"/>
        <v>0</v>
      </c>
      <c r="L35" s="197"/>
      <c r="M35" s="197"/>
      <c r="N35" s="30" t="s">
        <v>244</v>
      </c>
    </row>
    <row r="36" spans="1:14" x14ac:dyDescent="0.2">
      <c r="A36" s="242" t="s">
        <v>26</v>
      </c>
      <c r="B36" s="250" t="s">
        <v>129</v>
      </c>
      <c r="C36" s="250" t="s">
        <v>130</v>
      </c>
      <c r="D36" s="250"/>
      <c r="E36" s="250"/>
      <c r="F36" s="250"/>
      <c r="G36" s="83" t="e">
        <f>G37</f>
        <v>#REF!</v>
      </c>
      <c r="H36" s="113" t="e">
        <f>H37</f>
        <v>#REF!</v>
      </c>
      <c r="I36" s="113" t="e">
        <f t="shared" si="0"/>
        <v>#REF!</v>
      </c>
      <c r="J36" s="197">
        <f t="shared" ref="J36:J41" si="5">J37</f>
        <v>10</v>
      </c>
      <c r="K36" s="113"/>
      <c r="L36" s="197">
        <f t="shared" ref="L36:M41" si="6">L37</f>
        <v>10</v>
      </c>
      <c r="M36" s="197">
        <f t="shared" si="6"/>
        <v>10</v>
      </c>
    </row>
    <row r="37" spans="1:14" ht="25.5" x14ac:dyDescent="0.2">
      <c r="A37" s="252" t="s">
        <v>403</v>
      </c>
      <c r="B37" s="114">
        <v>801</v>
      </c>
      <c r="C37" s="253" t="s">
        <v>130</v>
      </c>
      <c r="D37" s="253" t="s">
        <v>144</v>
      </c>
      <c r="E37" s="253" t="s">
        <v>402</v>
      </c>
      <c r="F37" s="85"/>
      <c r="G37" s="83" t="e">
        <f>#REF!+#REF!</f>
        <v>#REF!</v>
      </c>
      <c r="H37" s="113" t="e">
        <f>#REF!</f>
        <v>#REF!</v>
      </c>
      <c r="I37" s="113" t="e">
        <f t="shared" si="0"/>
        <v>#REF!</v>
      </c>
      <c r="J37" s="197">
        <f t="shared" si="5"/>
        <v>10</v>
      </c>
      <c r="K37" s="113">
        <f t="shared" si="1"/>
        <v>0</v>
      </c>
      <c r="L37" s="197">
        <f t="shared" si="6"/>
        <v>10</v>
      </c>
      <c r="M37" s="197">
        <f t="shared" si="6"/>
        <v>10</v>
      </c>
    </row>
    <row r="38" spans="1:14" x14ac:dyDescent="0.2">
      <c r="A38" s="252" t="s">
        <v>404</v>
      </c>
      <c r="B38" s="114">
        <v>801</v>
      </c>
      <c r="C38" s="253" t="s">
        <v>130</v>
      </c>
      <c r="D38" s="253" t="s">
        <v>144</v>
      </c>
      <c r="E38" s="253" t="s">
        <v>405</v>
      </c>
      <c r="F38" s="85"/>
      <c r="G38" s="117"/>
      <c r="H38" s="113"/>
      <c r="I38" s="113">
        <f t="shared" si="0"/>
        <v>10</v>
      </c>
      <c r="J38" s="197">
        <f t="shared" si="5"/>
        <v>10</v>
      </c>
      <c r="K38" s="113">
        <f t="shared" si="1"/>
        <v>0</v>
      </c>
      <c r="L38" s="197">
        <f t="shared" si="6"/>
        <v>10</v>
      </c>
      <c r="M38" s="197">
        <f t="shared" si="6"/>
        <v>10</v>
      </c>
    </row>
    <row r="39" spans="1:14" ht="25.5" x14ac:dyDescent="0.2">
      <c r="A39" s="254" t="s">
        <v>406</v>
      </c>
      <c r="B39" s="114">
        <v>801</v>
      </c>
      <c r="C39" s="255" t="s">
        <v>130</v>
      </c>
      <c r="D39" s="255" t="s">
        <v>144</v>
      </c>
      <c r="E39" s="253" t="s">
        <v>389</v>
      </c>
      <c r="F39" s="85"/>
      <c r="G39" s="117"/>
      <c r="H39" s="113">
        <v>0</v>
      </c>
      <c r="I39" s="113">
        <f t="shared" si="0"/>
        <v>10</v>
      </c>
      <c r="J39" s="197">
        <f t="shared" si="5"/>
        <v>10</v>
      </c>
      <c r="K39" s="113">
        <f t="shared" si="1"/>
        <v>0</v>
      </c>
      <c r="L39" s="197">
        <f t="shared" si="6"/>
        <v>10</v>
      </c>
      <c r="M39" s="197">
        <f t="shared" si="6"/>
        <v>10</v>
      </c>
      <c r="N39" s="30" t="s">
        <v>245</v>
      </c>
    </row>
    <row r="40" spans="1:14" x14ac:dyDescent="0.2">
      <c r="A40" s="254" t="s">
        <v>407</v>
      </c>
      <c r="B40" s="114">
        <v>801</v>
      </c>
      <c r="C40" s="255" t="s">
        <v>130</v>
      </c>
      <c r="D40" s="255" t="s">
        <v>144</v>
      </c>
      <c r="E40" s="253" t="s">
        <v>391</v>
      </c>
      <c r="F40" s="85"/>
      <c r="G40" s="117"/>
      <c r="H40" s="113">
        <v>0</v>
      </c>
      <c r="I40" s="113">
        <f t="shared" si="0"/>
        <v>10</v>
      </c>
      <c r="J40" s="197">
        <f t="shared" si="5"/>
        <v>10</v>
      </c>
      <c r="K40" s="113">
        <f t="shared" si="1"/>
        <v>0</v>
      </c>
      <c r="L40" s="197">
        <f t="shared" si="6"/>
        <v>10</v>
      </c>
      <c r="M40" s="197">
        <f t="shared" si="6"/>
        <v>10</v>
      </c>
      <c r="N40" s="30" t="s">
        <v>245</v>
      </c>
    </row>
    <row r="41" spans="1:14" ht="25.5" x14ac:dyDescent="0.2">
      <c r="A41" s="116" t="s">
        <v>259</v>
      </c>
      <c r="B41" s="85" t="s">
        <v>129</v>
      </c>
      <c r="C41" s="85" t="s">
        <v>130</v>
      </c>
      <c r="D41" s="85" t="s">
        <v>144</v>
      </c>
      <c r="E41" s="85" t="s">
        <v>367</v>
      </c>
      <c r="F41" s="85"/>
      <c r="G41" s="117"/>
      <c r="H41" s="113">
        <v>0</v>
      </c>
      <c r="I41" s="113">
        <f t="shared" ref="I41" si="7">M41-H41</f>
        <v>10</v>
      </c>
      <c r="J41" s="197">
        <f t="shared" si="5"/>
        <v>10</v>
      </c>
      <c r="K41" s="113">
        <f t="shared" ref="K41" si="8">L41-J41</f>
        <v>0</v>
      </c>
      <c r="L41" s="197">
        <f t="shared" si="6"/>
        <v>10</v>
      </c>
      <c r="M41" s="197">
        <f t="shared" si="6"/>
        <v>10</v>
      </c>
      <c r="N41" s="30" t="s">
        <v>245</v>
      </c>
    </row>
    <row r="42" spans="1:14" x14ac:dyDescent="0.2">
      <c r="A42" s="116" t="s">
        <v>264</v>
      </c>
      <c r="B42" s="85" t="s">
        <v>129</v>
      </c>
      <c r="C42" s="85" t="s">
        <v>130</v>
      </c>
      <c r="D42" s="85" t="s">
        <v>144</v>
      </c>
      <c r="E42" s="85" t="s">
        <v>367</v>
      </c>
      <c r="F42" s="85" t="s">
        <v>265</v>
      </c>
      <c r="G42" s="117"/>
      <c r="H42" s="113"/>
      <c r="I42" s="113">
        <f t="shared" si="0"/>
        <v>10</v>
      </c>
      <c r="J42" s="197">
        <v>10</v>
      </c>
      <c r="K42" s="113"/>
      <c r="L42" s="197">
        <v>10</v>
      </c>
      <c r="M42" s="197">
        <v>10</v>
      </c>
      <c r="N42" s="30" t="s">
        <v>245</v>
      </c>
    </row>
    <row r="43" spans="1:14" x14ac:dyDescent="0.2">
      <c r="A43" s="243" t="s">
        <v>260</v>
      </c>
      <c r="B43" s="250" t="s">
        <v>129</v>
      </c>
      <c r="C43" s="250" t="s">
        <v>130</v>
      </c>
      <c r="D43" s="250"/>
      <c r="E43" s="250"/>
      <c r="F43" s="191"/>
      <c r="G43" s="83" t="e">
        <f>#REF!+#REF!</f>
        <v>#REF!</v>
      </c>
      <c r="H43" s="113" t="e">
        <f>#REF!</f>
        <v>#REF!</v>
      </c>
      <c r="I43" s="113" t="e">
        <f t="shared" si="0"/>
        <v>#REF!</v>
      </c>
      <c r="J43" s="197">
        <f>J44</f>
        <v>580.05999999999995</v>
      </c>
      <c r="K43" s="113">
        <f t="shared" si="1"/>
        <v>-171.07999999999998</v>
      </c>
      <c r="L43" s="197">
        <f t="shared" ref="L43:M46" si="9">L44</f>
        <v>408.97999999999996</v>
      </c>
      <c r="M43" s="197">
        <f t="shared" si="9"/>
        <v>408.97999999999996</v>
      </c>
    </row>
    <row r="44" spans="1:14" x14ac:dyDescent="0.2">
      <c r="A44" s="243" t="s">
        <v>260</v>
      </c>
      <c r="B44" s="250" t="s">
        <v>129</v>
      </c>
      <c r="C44" s="250" t="s">
        <v>130</v>
      </c>
      <c r="D44" s="250" t="s">
        <v>261</v>
      </c>
      <c r="E44" s="250"/>
      <c r="F44" s="191"/>
      <c r="G44" s="117"/>
      <c r="H44" s="113"/>
      <c r="I44" s="113">
        <f t="shared" si="0"/>
        <v>408.97999999999996</v>
      </c>
      <c r="J44" s="197">
        <f>J45</f>
        <v>580.05999999999995</v>
      </c>
      <c r="K44" s="113">
        <f t="shared" si="1"/>
        <v>-171.07999999999998</v>
      </c>
      <c r="L44" s="197">
        <f t="shared" si="9"/>
        <v>408.97999999999996</v>
      </c>
      <c r="M44" s="197">
        <f t="shared" si="9"/>
        <v>408.97999999999996</v>
      </c>
    </row>
    <row r="45" spans="1:14" ht="25.5" x14ac:dyDescent="0.2">
      <c r="A45" s="252" t="s">
        <v>403</v>
      </c>
      <c r="B45" s="257">
        <v>801</v>
      </c>
      <c r="C45" s="253" t="s">
        <v>130</v>
      </c>
      <c r="D45" s="253" t="s">
        <v>261</v>
      </c>
      <c r="E45" s="253" t="s">
        <v>402</v>
      </c>
      <c r="F45" s="81"/>
      <c r="G45" s="117"/>
      <c r="H45" s="113"/>
      <c r="I45" s="113">
        <f t="shared" si="0"/>
        <v>408.97999999999996</v>
      </c>
      <c r="J45" s="197">
        <f>J46+J51</f>
        <v>580.05999999999995</v>
      </c>
      <c r="K45" s="113">
        <f t="shared" si="1"/>
        <v>-171.07999999999998</v>
      </c>
      <c r="L45" s="197">
        <f>L46+L51</f>
        <v>408.97999999999996</v>
      </c>
      <c r="M45" s="197">
        <f>M46+M51</f>
        <v>408.97999999999996</v>
      </c>
    </row>
    <row r="46" spans="1:14" ht="25.5" x14ac:dyDescent="0.2">
      <c r="A46" s="258" t="s">
        <v>410</v>
      </c>
      <c r="B46" s="257">
        <v>801</v>
      </c>
      <c r="C46" s="253" t="s">
        <v>130</v>
      </c>
      <c r="D46" s="253" t="s">
        <v>261</v>
      </c>
      <c r="E46" s="253" t="s">
        <v>388</v>
      </c>
      <c r="F46" s="81"/>
      <c r="G46" s="83" t="e">
        <f>G47</f>
        <v>#REF!</v>
      </c>
      <c r="H46" s="113" t="e">
        <f>H47</f>
        <v>#REF!</v>
      </c>
      <c r="I46" s="113" t="e">
        <f t="shared" si="0"/>
        <v>#REF!</v>
      </c>
      <c r="J46" s="197">
        <f>J47</f>
        <v>568.05999999999995</v>
      </c>
      <c r="K46" s="113">
        <f t="shared" si="1"/>
        <v>-172.97999999999996</v>
      </c>
      <c r="L46" s="197">
        <f t="shared" si="9"/>
        <v>395.08</v>
      </c>
      <c r="M46" s="197">
        <f t="shared" si="9"/>
        <v>395.08</v>
      </c>
    </row>
    <row r="47" spans="1:14" ht="25.5" x14ac:dyDescent="0.2">
      <c r="A47" s="251" t="s">
        <v>411</v>
      </c>
      <c r="B47" s="257">
        <v>801</v>
      </c>
      <c r="C47" s="253" t="s">
        <v>130</v>
      </c>
      <c r="D47" s="253" t="s">
        <v>261</v>
      </c>
      <c r="E47" s="253" t="s">
        <v>369</v>
      </c>
      <c r="F47" s="81"/>
      <c r="G47" s="83" t="e">
        <f>#REF!+#REF!</f>
        <v>#REF!</v>
      </c>
      <c r="H47" s="113" t="e">
        <f>#REF!</f>
        <v>#REF!</v>
      </c>
      <c r="I47" s="113" t="e">
        <f t="shared" si="0"/>
        <v>#REF!</v>
      </c>
      <c r="J47" s="197">
        <f>J48</f>
        <v>568.05999999999995</v>
      </c>
      <c r="K47" s="113">
        <f t="shared" si="1"/>
        <v>-172.97999999999996</v>
      </c>
      <c r="L47" s="197">
        <f>L48</f>
        <v>395.08</v>
      </c>
      <c r="M47" s="197">
        <f>M48</f>
        <v>395.08</v>
      </c>
    </row>
    <row r="48" spans="1:14" ht="25.5" x14ac:dyDescent="0.2">
      <c r="A48" s="251" t="s">
        <v>409</v>
      </c>
      <c r="B48" s="257">
        <v>801</v>
      </c>
      <c r="C48" s="253" t="s">
        <v>130</v>
      </c>
      <c r="D48" s="253" t="s">
        <v>261</v>
      </c>
      <c r="E48" s="253" t="s">
        <v>366</v>
      </c>
      <c r="F48" s="81"/>
      <c r="G48" s="117"/>
      <c r="H48" s="113"/>
      <c r="I48" s="113">
        <f t="shared" si="0"/>
        <v>395.08</v>
      </c>
      <c r="J48" s="197">
        <f>J49+J50</f>
        <v>568.05999999999995</v>
      </c>
      <c r="K48" s="113">
        <f t="shared" si="1"/>
        <v>-172.97999999999996</v>
      </c>
      <c r="L48" s="197">
        <f>L49+L50</f>
        <v>395.08</v>
      </c>
      <c r="M48" s="197">
        <f>M49+M50</f>
        <v>395.08</v>
      </c>
    </row>
    <row r="49" spans="1:13" x14ac:dyDescent="0.2">
      <c r="A49" s="124" t="s">
        <v>233</v>
      </c>
      <c r="B49" s="85" t="s">
        <v>129</v>
      </c>
      <c r="C49" s="85" t="s">
        <v>130</v>
      </c>
      <c r="D49" s="85" t="s">
        <v>261</v>
      </c>
      <c r="E49" s="85" t="s">
        <v>366</v>
      </c>
      <c r="F49" s="81" t="s">
        <v>145</v>
      </c>
      <c r="G49" s="117"/>
      <c r="H49" s="113"/>
      <c r="I49" s="113">
        <f t="shared" si="0"/>
        <v>303.44</v>
      </c>
      <c r="J49" s="197">
        <v>398.61</v>
      </c>
      <c r="K49" s="113">
        <f t="shared" si="1"/>
        <v>-95.170000000000016</v>
      </c>
      <c r="L49" s="197">
        <v>303.44</v>
      </c>
      <c r="M49" s="197">
        <v>303.44</v>
      </c>
    </row>
    <row r="50" spans="1:13" ht="25.5" x14ac:dyDescent="0.2">
      <c r="A50" s="251" t="s">
        <v>409</v>
      </c>
      <c r="B50" s="257">
        <v>801</v>
      </c>
      <c r="C50" s="253" t="s">
        <v>130</v>
      </c>
      <c r="D50" s="253" t="s">
        <v>261</v>
      </c>
      <c r="E50" s="253" t="s">
        <v>366</v>
      </c>
      <c r="F50" s="81" t="s">
        <v>234</v>
      </c>
      <c r="G50" s="117"/>
      <c r="H50" s="113"/>
      <c r="I50" s="113">
        <f t="shared" ref="I50:I51" si="10">M50-H50</f>
        <v>91.64</v>
      </c>
      <c r="J50" s="197">
        <v>169.45</v>
      </c>
      <c r="K50" s="113">
        <f t="shared" ref="K50:K51" si="11">L50-J50</f>
        <v>-77.809999999999988</v>
      </c>
      <c r="L50" s="197">
        <v>91.64</v>
      </c>
      <c r="M50" s="197">
        <v>91.64</v>
      </c>
    </row>
    <row r="51" spans="1:13" x14ac:dyDescent="0.2">
      <c r="A51" s="123" t="s">
        <v>479</v>
      </c>
      <c r="B51" s="85" t="s">
        <v>129</v>
      </c>
      <c r="C51" s="85" t="s">
        <v>130</v>
      </c>
      <c r="D51" s="85" t="s">
        <v>261</v>
      </c>
      <c r="E51" s="85" t="s">
        <v>478</v>
      </c>
      <c r="F51" s="81"/>
      <c r="G51" s="117"/>
      <c r="H51" s="113"/>
      <c r="I51" s="113">
        <f t="shared" si="10"/>
        <v>13.9</v>
      </c>
      <c r="J51" s="197">
        <v>12</v>
      </c>
      <c r="K51" s="113">
        <f t="shared" si="11"/>
        <v>1.9000000000000004</v>
      </c>
      <c r="L51" s="197">
        <v>13.9</v>
      </c>
      <c r="M51" s="197">
        <v>13.9</v>
      </c>
    </row>
    <row r="52" spans="1:13" ht="25.5" x14ac:dyDescent="0.2">
      <c r="A52" s="123" t="s">
        <v>146</v>
      </c>
      <c r="B52" s="85" t="s">
        <v>129</v>
      </c>
      <c r="C52" s="85" t="s">
        <v>130</v>
      </c>
      <c r="D52" s="85" t="s">
        <v>261</v>
      </c>
      <c r="E52" s="85" t="s">
        <v>478</v>
      </c>
      <c r="F52" s="81" t="s">
        <v>140</v>
      </c>
      <c r="G52" s="117"/>
      <c r="H52" s="113"/>
      <c r="I52" s="113">
        <f t="shared" si="0"/>
        <v>13.9</v>
      </c>
      <c r="J52" s="197">
        <v>12</v>
      </c>
      <c r="K52" s="113">
        <f t="shared" si="1"/>
        <v>1.9000000000000004</v>
      </c>
      <c r="L52" s="197">
        <v>13.9</v>
      </c>
      <c r="M52" s="197">
        <v>13.9</v>
      </c>
    </row>
    <row r="53" spans="1:13" ht="38.25" hidden="1" x14ac:dyDescent="0.2">
      <c r="A53" s="256" t="s">
        <v>408</v>
      </c>
      <c r="B53" s="257">
        <v>801</v>
      </c>
      <c r="C53" s="253" t="s">
        <v>130</v>
      </c>
      <c r="D53" s="253" t="s">
        <v>261</v>
      </c>
      <c r="E53" s="253" t="s">
        <v>366</v>
      </c>
      <c r="F53" s="81" t="s">
        <v>140</v>
      </c>
      <c r="G53" s="117"/>
      <c r="H53" s="113"/>
      <c r="I53" s="113">
        <f t="shared" ref="I53" si="12">M53-H53</f>
        <v>0</v>
      </c>
      <c r="J53" s="197"/>
      <c r="K53" s="113">
        <f t="shared" ref="K53" si="13">L53-J53</f>
        <v>0</v>
      </c>
      <c r="L53" s="197"/>
      <c r="M53" s="197"/>
    </row>
    <row r="54" spans="1:13" ht="25.5" hidden="1" x14ac:dyDescent="0.2">
      <c r="A54" s="123" t="s">
        <v>146</v>
      </c>
      <c r="B54" s="85" t="s">
        <v>129</v>
      </c>
      <c r="C54" s="85" t="s">
        <v>130</v>
      </c>
      <c r="D54" s="85" t="s">
        <v>261</v>
      </c>
      <c r="E54" s="85" t="s">
        <v>366</v>
      </c>
      <c r="F54" s="81" t="s">
        <v>140</v>
      </c>
      <c r="G54" s="117"/>
      <c r="H54" s="113"/>
      <c r="I54" s="113">
        <f t="shared" si="0"/>
        <v>0</v>
      </c>
      <c r="J54" s="197"/>
      <c r="K54" s="113">
        <f t="shared" si="1"/>
        <v>136</v>
      </c>
      <c r="L54" s="197">
        <v>136</v>
      </c>
      <c r="M54" s="197"/>
    </row>
    <row r="55" spans="1:13" ht="38.25" hidden="1" x14ac:dyDescent="0.2">
      <c r="A55" s="256" t="s">
        <v>408</v>
      </c>
      <c r="B55" s="257">
        <v>801</v>
      </c>
      <c r="C55" s="253" t="s">
        <v>130</v>
      </c>
      <c r="D55" s="253" t="s">
        <v>261</v>
      </c>
      <c r="E55" s="253" t="s">
        <v>368</v>
      </c>
      <c r="F55" s="81"/>
      <c r="G55" s="117"/>
      <c r="H55" s="113"/>
      <c r="I55" s="113">
        <f t="shared" si="0"/>
        <v>70.53</v>
      </c>
      <c r="J55" s="197"/>
      <c r="K55" s="113">
        <f t="shared" si="1"/>
        <v>70.53</v>
      </c>
      <c r="L55" s="197">
        <f>L56</f>
        <v>70.53</v>
      </c>
      <c r="M55" s="197">
        <f>M56</f>
        <v>70.53</v>
      </c>
    </row>
    <row r="56" spans="1:13" ht="25.5" hidden="1" x14ac:dyDescent="0.2">
      <c r="A56" s="123" t="s">
        <v>146</v>
      </c>
      <c r="B56" s="85" t="s">
        <v>129</v>
      </c>
      <c r="C56" s="85" t="s">
        <v>130</v>
      </c>
      <c r="D56" s="85" t="s">
        <v>261</v>
      </c>
      <c r="E56" s="85" t="s">
        <v>368</v>
      </c>
      <c r="F56" s="81" t="s">
        <v>140</v>
      </c>
      <c r="G56" s="117"/>
      <c r="H56" s="113"/>
      <c r="I56" s="113">
        <f t="shared" si="0"/>
        <v>70.53</v>
      </c>
      <c r="J56" s="197">
        <f>J57</f>
        <v>169.3</v>
      </c>
      <c r="K56" s="113">
        <f t="shared" si="1"/>
        <v>-98.77000000000001</v>
      </c>
      <c r="L56" s="197">
        <v>70.53</v>
      </c>
      <c r="M56" s="197">
        <v>70.53</v>
      </c>
    </row>
    <row r="57" spans="1:13" x14ac:dyDescent="0.2">
      <c r="A57" s="242" t="s">
        <v>155</v>
      </c>
      <c r="B57" s="250" t="s">
        <v>129</v>
      </c>
      <c r="C57" s="250" t="s">
        <v>132</v>
      </c>
      <c r="D57" s="250"/>
      <c r="E57" s="250"/>
      <c r="F57" s="250"/>
      <c r="G57" s="117"/>
      <c r="H57" s="113"/>
      <c r="I57" s="113">
        <f t="shared" si="0"/>
        <v>212.5</v>
      </c>
      <c r="J57" s="197">
        <f>J58</f>
        <v>169.3</v>
      </c>
      <c r="K57" s="113">
        <f t="shared" si="1"/>
        <v>35.199999999999989</v>
      </c>
      <c r="L57" s="197">
        <f>L58</f>
        <v>204.5</v>
      </c>
      <c r="M57" s="197">
        <f>M58</f>
        <v>212.5</v>
      </c>
    </row>
    <row r="58" spans="1:13" x14ac:dyDescent="0.2">
      <c r="A58" s="242" t="s">
        <v>41</v>
      </c>
      <c r="B58" s="250" t="s">
        <v>129</v>
      </c>
      <c r="C58" s="250" t="s">
        <v>132</v>
      </c>
      <c r="D58" s="250" t="s">
        <v>135</v>
      </c>
      <c r="E58" s="250"/>
      <c r="F58" s="250"/>
      <c r="G58" s="83" t="e">
        <f>G59</f>
        <v>#REF!</v>
      </c>
      <c r="H58" s="113" t="e">
        <f>H59</f>
        <v>#REF!</v>
      </c>
      <c r="I58" s="113" t="e">
        <f t="shared" si="0"/>
        <v>#REF!</v>
      </c>
      <c r="J58" s="197">
        <f t="shared" ref="J58" si="14">J59</f>
        <v>169.3</v>
      </c>
      <c r="K58" s="113">
        <f t="shared" si="1"/>
        <v>35.199999999999989</v>
      </c>
      <c r="L58" s="197">
        <f>L59+L62</f>
        <v>204.5</v>
      </c>
      <c r="M58" s="197">
        <f>M59+M62</f>
        <v>212.5</v>
      </c>
    </row>
    <row r="59" spans="1:13" ht="63.75" x14ac:dyDescent="0.2">
      <c r="A59" s="126" t="s">
        <v>308</v>
      </c>
      <c r="B59" s="85" t="s">
        <v>129</v>
      </c>
      <c r="C59" s="85" t="s">
        <v>132</v>
      </c>
      <c r="D59" s="85" t="s">
        <v>135</v>
      </c>
      <c r="E59" s="85" t="s">
        <v>370</v>
      </c>
      <c r="F59" s="85"/>
      <c r="G59" s="83" t="e">
        <f>#REF!+#REF!</f>
        <v>#REF!</v>
      </c>
      <c r="H59" s="113" t="e">
        <f>#REF!</f>
        <v>#REF!</v>
      </c>
      <c r="I59" s="113" t="e">
        <f t="shared" si="0"/>
        <v>#REF!</v>
      </c>
      <c r="J59" s="197">
        <f>J60+J61+J62</f>
        <v>169.3</v>
      </c>
      <c r="K59" s="113">
        <f t="shared" si="1"/>
        <v>32.199999999999989</v>
      </c>
      <c r="L59" s="197">
        <f>L60+L61</f>
        <v>201.5</v>
      </c>
      <c r="M59" s="197">
        <f>M60+M61</f>
        <v>209.5</v>
      </c>
    </row>
    <row r="60" spans="1:13" x14ac:dyDescent="0.2">
      <c r="A60" s="124" t="s">
        <v>236</v>
      </c>
      <c r="B60" s="85" t="s">
        <v>129</v>
      </c>
      <c r="C60" s="85" t="s">
        <v>132</v>
      </c>
      <c r="D60" s="85" t="s">
        <v>135</v>
      </c>
      <c r="E60" s="85" t="s">
        <v>370</v>
      </c>
      <c r="F60" s="125" t="s">
        <v>134</v>
      </c>
      <c r="G60" s="117"/>
      <c r="H60" s="113"/>
      <c r="I60" s="113">
        <f t="shared" si="0"/>
        <v>160.9</v>
      </c>
      <c r="J60" s="197">
        <v>127.73</v>
      </c>
      <c r="K60" s="113">
        <f t="shared" si="1"/>
        <v>27.070000000000007</v>
      </c>
      <c r="L60" s="197">
        <v>154.80000000000001</v>
      </c>
      <c r="M60" s="197">
        <v>160.9</v>
      </c>
    </row>
    <row r="61" spans="1:13" ht="38.25" x14ac:dyDescent="0.2">
      <c r="A61" s="124" t="s">
        <v>239</v>
      </c>
      <c r="B61" s="85" t="s">
        <v>129</v>
      </c>
      <c r="C61" s="85" t="s">
        <v>132</v>
      </c>
      <c r="D61" s="85" t="s">
        <v>135</v>
      </c>
      <c r="E61" s="85" t="s">
        <v>370</v>
      </c>
      <c r="F61" s="125" t="s">
        <v>232</v>
      </c>
      <c r="G61" s="117"/>
      <c r="H61" s="113"/>
      <c r="I61" s="113">
        <f t="shared" si="0"/>
        <v>48.6</v>
      </c>
      <c r="J61" s="197">
        <v>38.57</v>
      </c>
      <c r="K61" s="113">
        <f t="shared" si="1"/>
        <v>8.1300000000000026</v>
      </c>
      <c r="L61" s="197">
        <v>46.7</v>
      </c>
      <c r="M61" s="197">
        <v>48.6</v>
      </c>
    </row>
    <row r="62" spans="1:13" x14ac:dyDescent="0.2">
      <c r="A62" s="126" t="s">
        <v>262</v>
      </c>
      <c r="B62" s="85" t="s">
        <v>129</v>
      </c>
      <c r="C62" s="85" t="s">
        <v>132</v>
      </c>
      <c r="D62" s="85" t="s">
        <v>135</v>
      </c>
      <c r="E62" s="85" t="s">
        <v>370</v>
      </c>
      <c r="F62" s="85" t="s">
        <v>140</v>
      </c>
      <c r="G62" s="117"/>
      <c r="H62" s="113"/>
      <c r="I62" s="113">
        <f t="shared" si="0"/>
        <v>3</v>
      </c>
      <c r="J62" s="197">
        <v>3</v>
      </c>
      <c r="K62" s="113">
        <f t="shared" si="1"/>
        <v>0</v>
      </c>
      <c r="L62" s="197">
        <v>3</v>
      </c>
      <c r="M62" s="197">
        <v>3</v>
      </c>
    </row>
    <row r="63" spans="1:13" x14ac:dyDescent="0.2">
      <c r="A63" s="243" t="s">
        <v>182</v>
      </c>
      <c r="B63" s="250" t="s">
        <v>129</v>
      </c>
      <c r="C63" s="250" t="s">
        <v>135</v>
      </c>
      <c r="D63" s="250"/>
      <c r="E63" s="250"/>
      <c r="F63" s="262"/>
      <c r="G63" s="83" t="e">
        <f>G64+G67</f>
        <v>#REF!</v>
      </c>
      <c r="H63" s="113" t="e">
        <f>H64+H67</f>
        <v>#REF!</v>
      </c>
      <c r="I63" s="113" t="e">
        <f t="shared" si="0"/>
        <v>#REF!</v>
      </c>
      <c r="J63" s="197">
        <f>J64+J70</f>
        <v>13</v>
      </c>
      <c r="K63" s="113">
        <f t="shared" si="1"/>
        <v>0</v>
      </c>
      <c r="L63" s="197">
        <f>L64+L70</f>
        <v>13</v>
      </c>
      <c r="M63" s="197">
        <f>L63</f>
        <v>13</v>
      </c>
    </row>
    <row r="64" spans="1:13" ht="38.25" x14ac:dyDescent="0.2">
      <c r="A64" s="259" t="s">
        <v>104</v>
      </c>
      <c r="B64" s="257">
        <v>801</v>
      </c>
      <c r="C64" s="85" t="s">
        <v>135</v>
      </c>
      <c r="D64" s="85" t="s">
        <v>412</v>
      </c>
      <c r="E64" s="260"/>
      <c r="F64" s="260"/>
      <c r="G64" s="83" t="e">
        <f>#REF!+G65</f>
        <v>#REF!</v>
      </c>
      <c r="H64" s="113">
        <f>H65</f>
        <v>0</v>
      </c>
      <c r="I64" s="113">
        <f t="shared" si="0"/>
        <v>10</v>
      </c>
      <c r="J64" s="197">
        <f>J65</f>
        <v>10</v>
      </c>
      <c r="K64" s="113">
        <f t="shared" si="1"/>
        <v>0</v>
      </c>
      <c r="L64" s="197">
        <f>L65</f>
        <v>10</v>
      </c>
      <c r="M64" s="197">
        <f>L64</f>
        <v>10</v>
      </c>
    </row>
    <row r="65" spans="1:13" ht="25.5" x14ac:dyDescent="0.2">
      <c r="A65" s="252" t="s">
        <v>403</v>
      </c>
      <c r="B65" s="114">
        <v>801</v>
      </c>
      <c r="C65" s="253" t="s">
        <v>135</v>
      </c>
      <c r="D65" s="253" t="s">
        <v>412</v>
      </c>
      <c r="E65" s="253" t="s">
        <v>402</v>
      </c>
      <c r="F65" s="260"/>
      <c r="G65" s="83">
        <f>G66</f>
        <v>0</v>
      </c>
      <c r="H65" s="113">
        <f>H66</f>
        <v>0</v>
      </c>
      <c r="I65" s="113">
        <f t="shared" si="0"/>
        <v>10</v>
      </c>
      <c r="J65" s="197">
        <f>J66</f>
        <v>10</v>
      </c>
      <c r="K65" s="113">
        <f t="shared" si="1"/>
        <v>0</v>
      </c>
      <c r="L65" s="197">
        <f>L66</f>
        <v>10</v>
      </c>
      <c r="M65" s="197">
        <f>M66</f>
        <v>10</v>
      </c>
    </row>
    <row r="66" spans="1:13" x14ac:dyDescent="0.2">
      <c r="A66" s="256" t="s">
        <v>413</v>
      </c>
      <c r="B66" s="114">
        <v>801</v>
      </c>
      <c r="C66" s="253" t="s">
        <v>135</v>
      </c>
      <c r="D66" s="253" t="s">
        <v>412</v>
      </c>
      <c r="E66" s="253" t="s">
        <v>414</v>
      </c>
      <c r="F66" s="260"/>
      <c r="G66" s="83"/>
      <c r="H66" s="113">
        <f>G66</f>
        <v>0</v>
      </c>
      <c r="I66" s="113">
        <f t="shared" si="0"/>
        <v>10</v>
      </c>
      <c r="J66" s="197">
        <f>J67</f>
        <v>10</v>
      </c>
      <c r="K66" s="113">
        <f t="shared" si="1"/>
        <v>0</v>
      </c>
      <c r="L66" s="197">
        <f>L67</f>
        <v>10</v>
      </c>
      <c r="M66" s="197">
        <f>M67</f>
        <v>10</v>
      </c>
    </row>
    <row r="67" spans="1:13" x14ac:dyDescent="0.2">
      <c r="A67" s="256" t="s">
        <v>415</v>
      </c>
      <c r="B67" s="114">
        <v>801</v>
      </c>
      <c r="C67" s="253" t="s">
        <v>135</v>
      </c>
      <c r="D67" s="253" t="s">
        <v>412</v>
      </c>
      <c r="E67" s="253" t="s">
        <v>392</v>
      </c>
      <c r="F67" s="253"/>
      <c r="G67" s="83" t="e">
        <f>#REF!+G68</f>
        <v>#REF!</v>
      </c>
      <c r="H67" s="113" t="e">
        <f>H68</f>
        <v>#REF!</v>
      </c>
      <c r="I67" s="113" t="e">
        <f t="shared" si="0"/>
        <v>#REF!</v>
      </c>
      <c r="J67" s="197">
        <f>J69</f>
        <v>10</v>
      </c>
      <c r="K67" s="113">
        <f t="shared" si="1"/>
        <v>0</v>
      </c>
      <c r="L67" s="197">
        <f>L69</f>
        <v>10</v>
      </c>
      <c r="M67" s="197">
        <f>M69</f>
        <v>10</v>
      </c>
    </row>
    <row r="68" spans="1:13" ht="25.5" x14ac:dyDescent="0.2">
      <c r="A68" s="256" t="s">
        <v>416</v>
      </c>
      <c r="B68" s="114">
        <v>801</v>
      </c>
      <c r="C68" s="253" t="s">
        <v>135</v>
      </c>
      <c r="D68" s="253" t="s">
        <v>412</v>
      </c>
      <c r="E68" s="253" t="s">
        <v>417</v>
      </c>
      <c r="F68" s="253"/>
      <c r="G68" s="83" t="e">
        <f>#REF!</f>
        <v>#REF!</v>
      </c>
      <c r="H68" s="113" t="e">
        <f>#REF!</f>
        <v>#REF!</v>
      </c>
      <c r="I68" s="113" t="e">
        <f t="shared" si="0"/>
        <v>#REF!</v>
      </c>
      <c r="J68" s="197">
        <f t="shared" ref="J68:M70" si="15">J69</f>
        <v>10</v>
      </c>
      <c r="K68" s="113">
        <f t="shared" si="1"/>
        <v>0</v>
      </c>
      <c r="L68" s="197">
        <f t="shared" si="15"/>
        <v>10</v>
      </c>
      <c r="M68" s="197">
        <f t="shared" si="15"/>
        <v>10</v>
      </c>
    </row>
    <row r="69" spans="1:13" ht="25.5" x14ac:dyDescent="0.2">
      <c r="A69" s="256" t="s">
        <v>146</v>
      </c>
      <c r="B69" s="114">
        <v>801</v>
      </c>
      <c r="C69" s="253" t="s">
        <v>135</v>
      </c>
      <c r="D69" s="253" t="s">
        <v>412</v>
      </c>
      <c r="E69" s="253" t="s">
        <v>417</v>
      </c>
      <c r="F69" s="253" t="s">
        <v>140</v>
      </c>
      <c r="G69" s="83"/>
      <c r="H69" s="113"/>
      <c r="I69" s="113">
        <f t="shared" si="0"/>
        <v>10</v>
      </c>
      <c r="J69" s="197">
        <v>10</v>
      </c>
      <c r="K69" s="113">
        <f t="shared" si="1"/>
        <v>0</v>
      </c>
      <c r="L69" s="197">
        <v>10</v>
      </c>
      <c r="M69" s="197">
        <v>10</v>
      </c>
    </row>
    <row r="70" spans="1:13" ht="25.5" x14ac:dyDescent="0.2">
      <c r="A70" s="261" t="s">
        <v>418</v>
      </c>
      <c r="B70" s="257">
        <v>801</v>
      </c>
      <c r="C70" s="85" t="s">
        <v>135</v>
      </c>
      <c r="D70" s="85" t="s">
        <v>353</v>
      </c>
      <c r="E70" s="260"/>
      <c r="F70" s="233"/>
      <c r="G70" s="83"/>
      <c r="H70" s="113"/>
      <c r="I70" s="113">
        <f t="shared" si="0"/>
        <v>3</v>
      </c>
      <c r="J70" s="197">
        <f t="shared" si="15"/>
        <v>3</v>
      </c>
      <c r="K70" s="113">
        <f t="shared" si="1"/>
        <v>0</v>
      </c>
      <c r="L70" s="197">
        <f t="shared" si="15"/>
        <v>3</v>
      </c>
      <c r="M70" s="197">
        <f t="shared" si="15"/>
        <v>3</v>
      </c>
    </row>
    <row r="71" spans="1:13" ht="25.5" x14ac:dyDescent="0.2">
      <c r="A71" s="252" t="s">
        <v>403</v>
      </c>
      <c r="B71" s="114">
        <v>801</v>
      </c>
      <c r="C71" s="85" t="s">
        <v>135</v>
      </c>
      <c r="D71" s="85" t="s">
        <v>353</v>
      </c>
      <c r="E71" s="253" t="s">
        <v>402</v>
      </c>
      <c r="F71" s="85"/>
      <c r="G71" s="83"/>
      <c r="H71" s="113"/>
      <c r="I71" s="113">
        <f t="shared" si="0"/>
        <v>3</v>
      </c>
      <c r="J71" s="197">
        <f>J72</f>
        <v>3</v>
      </c>
      <c r="K71" s="113">
        <f t="shared" si="1"/>
        <v>0</v>
      </c>
      <c r="L71" s="197">
        <f t="shared" ref="L71:M74" si="16">L72</f>
        <v>3</v>
      </c>
      <c r="M71" s="197">
        <f t="shared" si="16"/>
        <v>3</v>
      </c>
    </row>
    <row r="72" spans="1:13" x14ac:dyDescent="0.2">
      <c r="A72" s="256" t="s">
        <v>413</v>
      </c>
      <c r="B72" s="114">
        <v>801</v>
      </c>
      <c r="C72" s="253" t="s">
        <v>135</v>
      </c>
      <c r="D72" s="253" t="s">
        <v>353</v>
      </c>
      <c r="E72" s="253" t="s">
        <v>414</v>
      </c>
      <c r="F72" s="85"/>
      <c r="G72" s="83"/>
      <c r="H72" s="113"/>
      <c r="I72" s="113">
        <f t="shared" si="0"/>
        <v>3</v>
      </c>
      <c r="J72" s="197">
        <f>J73</f>
        <v>3</v>
      </c>
      <c r="K72" s="113">
        <f t="shared" si="1"/>
        <v>0</v>
      </c>
      <c r="L72" s="197">
        <f t="shared" si="16"/>
        <v>3</v>
      </c>
      <c r="M72" s="197">
        <f t="shared" si="16"/>
        <v>3</v>
      </c>
    </row>
    <row r="73" spans="1:13" x14ac:dyDescent="0.2">
      <c r="A73" s="256" t="s">
        <v>415</v>
      </c>
      <c r="B73" s="114">
        <v>801</v>
      </c>
      <c r="C73" s="253" t="s">
        <v>135</v>
      </c>
      <c r="D73" s="253" t="s">
        <v>353</v>
      </c>
      <c r="E73" s="253" t="s">
        <v>392</v>
      </c>
      <c r="F73" s="85"/>
      <c r="G73" s="83"/>
      <c r="H73" s="113"/>
      <c r="I73" s="113">
        <f t="shared" si="0"/>
        <v>3</v>
      </c>
      <c r="J73" s="197">
        <f>J74</f>
        <v>3</v>
      </c>
      <c r="K73" s="113">
        <f t="shared" si="1"/>
        <v>0</v>
      </c>
      <c r="L73" s="197">
        <f t="shared" si="16"/>
        <v>3</v>
      </c>
      <c r="M73" s="197">
        <f t="shared" si="16"/>
        <v>3</v>
      </c>
    </row>
    <row r="74" spans="1:13" ht="25.5" x14ac:dyDescent="0.2">
      <c r="A74" s="256" t="s">
        <v>419</v>
      </c>
      <c r="B74" s="114">
        <v>801</v>
      </c>
      <c r="C74" s="85" t="s">
        <v>135</v>
      </c>
      <c r="D74" s="85" t="s">
        <v>353</v>
      </c>
      <c r="E74" s="253" t="s">
        <v>371</v>
      </c>
      <c r="F74" s="85"/>
      <c r="G74" s="83">
        <v>0</v>
      </c>
      <c r="H74" s="113">
        <v>139.80000000000001</v>
      </c>
      <c r="I74" s="113">
        <f t="shared" si="0"/>
        <v>-136.80000000000001</v>
      </c>
      <c r="J74" s="113">
        <f>J75</f>
        <v>3</v>
      </c>
      <c r="K74" s="113">
        <f t="shared" si="1"/>
        <v>0</v>
      </c>
      <c r="L74" s="113">
        <f t="shared" si="16"/>
        <v>3</v>
      </c>
      <c r="M74" s="113">
        <f t="shared" si="16"/>
        <v>3</v>
      </c>
    </row>
    <row r="75" spans="1:13" ht="25.5" x14ac:dyDescent="0.2">
      <c r="A75" s="256" t="s">
        <v>146</v>
      </c>
      <c r="B75" s="114">
        <v>801</v>
      </c>
      <c r="C75" s="85" t="s">
        <v>135</v>
      </c>
      <c r="D75" s="85" t="s">
        <v>353</v>
      </c>
      <c r="E75" s="253" t="s">
        <v>371</v>
      </c>
      <c r="F75" s="85" t="s">
        <v>140</v>
      </c>
      <c r="G75" s="83"/>
      <c r="H75" s="113"/>
      <c r="I75" s="113">
        <f t="shared" si="0"/>
        <v>3</v>
      </c>
      <c r="J75" s="113">
        <v>3</v>
      </c>
      <c r="K75" s="113">
        <f t="shared" si="1"/>
        <v>0</v>
      </c>
      <c r="L75" s="113">
        <v>3</v>
      </c>
      <c r="M75" s="113">
        <v>3</v>
      </c>
    </row>
    <row r="76" spans="1:13" x14ac:dyDescent="0.2">
      <c r="A76" s="242" t="s">
        <v>467</v>
      </c>
      <c r="B76" s="250" t="s">
        <v>129</v>
      </c>
      <c r="C76" s="250" t="s">
        <v>138</v>
      </c>
      <c r="D76" s="250"/>
      <c r="E76" s="250"/>
      <c r="F76" s="250"/>
      <c r="G76" s="83" t="e">
        <f>G7+G36+#REF!+G43+G46+G58+G63+G74</f>
        <v>#REF!</v>
      </c>
      <c r="H76" s="127" t="e">
        <f>H7+H36+H43+H46+H58+H63+H74</f>
        <v>#REF!</v>
      </c>
      <c r="I76" s="113" t="e">
        <f>M76-H76</f>
        <v>#REF!</v>
      </c>
      <c r="J76" s="113"/>
      <c r="K76" s="113">
        <f t="shared" si="1"/>
        <v>286.64999999999998</v>
      </c>
      <c r="L76" s="113">
        <f>L77</f>
        <v>286.64999999999998</v>
      </c>
      <c r="M76" s="113">
        <f>M77</f>
        <v>286.64999999999998</v>
      </c>
    </row>
    <row r="77" spans="1:13" ht="38.25" x14ac:dyDescent="0.2">
      <c r="A77" s="123" t="s">
        <v>468</v>
      </c>
      <c r="B77" s="85" t="s">
        <v>129</v>
      </c>
      <c r="C77" s="85" t="s">
        <v>138</v>
      </c>
      <c r="D77" s="85" t="s">
        <v>139</v>
      </c>
      <c r="E77" s="85" t="s">
        <v>405</v>
      </c>
      <c r="F77" s="85"/>
      <c r="G77" s="235"/>
      <c r="H77" s="236">
        <v>5067.6000000000004</v>
      </c>
      <c r="I77" s="237"/>
      <c r="J77" s="237"/>
      <c r="K77" s="113">
        <f t="shared" ref="K77:K81" si="17">L77-J77</f>
        <v>286.64999999999998</v>
      </c>
      <c r="L77" s="197">
        <f t="shared" ref="L77:M82" si="18">L78</f>
        <v>286.64999999999998</v>
      </c>
      <c r="M77" s="197">
        <f t="shared" si="18"/>
        <v>286.64999999999998</v>
      </c>
    </row>
    <row r="78" spans="1:13" ht="25.5" x14ac:dyDescent="0.2">
      <c r="A78" s="123" t="s">
        <v>469</v>
      </c>
      <c r="B78" s="85" t="s">
        <v>129</v>
      </c>
      <c r="C78" s="85" t="s">
        <v>138</v>
      </c>
      <c r="D78" s="85" t="s">
        <v>139</v>
      </c>
      <c r="E78" s="85" t="s">
        <v>470</v>
      </c>
      <c r="F78" s="85"/>
      <c r="G78" s="235"/>
      <c r="H78" s="238" t="e">
        <f>H77-H76</f>
        <v>#REF!</v>
      </c>
      <c r="I78" s="237"/>
      <c r="J78" s="237"/>
      <c r="K78" s="113">
        <f t="shared" si="17"/>
        <v>286.64999999999998</v>
      </c>
      <c r="L78" s="197">
        <f>L79</f>
        <v>286.64999999999998</v>
      </c>
      <c r="M78" s="197">
        <f>M79</f>
        <v>286.64999999999998</v>
      </c>
    </row>
    <row r="79" spans="1:13" ht="25.5" x14ac:dyDescent="0.2">
      <c r="A79" s="242" t="s">
        <v>471</v>
      </c>
      <c r="B79" s="250" t="s">
        <v>129</v>
      </c>
      <c r="C79" s="250" t="s">
        <v>138</v>
      </c>
      <c r="D79" s="250" t="s">
        <v>139</v>
      </c>
      <c r="E79" s="250" t="s">
        <v>472</v>
      </c>
      <c r="F79" s="250"/>
      <c r="G79" s="83" t="e">
        <f>G10+G39+#REF!+G46+G49+G61+G66+G77</f>
        <v>#REF!</v>
      </c>
      <c r="H79" s="127" t="e">
        <f>H10+H39+H46+H49+H61+H66+H77</f>
        <v>#REF!</v>
      </c>
      <c r="I79" s="113" t="e">
        <f>M79-H79</f>
        <v>#REF!</v>
      </c>
      <c r="J79" s="113"/>
      <c r="K79" s="113">
        <f t="shared" si="17"/>
        <v>286.64999999999998</v>
      </c>
      <c r="L79" s="113">
        <f>L80+L81</f>
        <v>286.64999999999998</v>
      </c>
      <c r="M79" s="113">
        <f>M80+M81</f>
        <v>286.64999999999998</v>
      </c>
    </row>
    <row r="80" spans="1:13" x14ac:dyDescent="0.2">
      <c r="A80" s="123" t="s">
        <v>233</v>
      </c>
      <c r="B80" s="85" t="s">
        <v>129</v>
      </c>
      <c r="C80" s="85" t="s">
        <v>138</v>
      </c>
      <c r="D80" s="85" t="s">
        <v>139</v>
      </c>
      <c r="E80" s="85" t="s">
        <v>473</v>
      </c>
      <c r="F80" s="85" t="s">
        <v>145</v>
      </c>
      <c r="G80" s="235"/>
      <c r="H80" s="236">
        <v>5067.6000000000004</v>
      </c>
      <c r="I80" s="237"/>
      <c r="J80" s="237"/>
      <c r="K80" s="113">
        <f t="shared" si="17"/>
        <v>220.5</v>
      </c>
      <c r="L80" s="197">
        <v>220.5</v>
      </c>
      <c r="M80" s="197">
        <v>220.5</v>
      </c>
    </row>
    <row r="81" spans="1:13" ht="38.25" x14ac:dyDescent="0.2">
      <c r="A81" s="123" t="s">
        <v>249</v>
      </c>
      <c r="B81" s="85" t="s">
        <v>129</v>
      </c>
      <c r="C81" s="85" t="s">
        <v>138</v>
      </c>
      <c r="D81" s="85" t="s">
        <v>139</v>
      </c>
      <c r="E81" s="85" t="s">
        <v>473</v>
      </c>
      <c r="F81" s="85" t="s">
        <v>234</v>
      </c>
      <c r="G81" s="235"/>
      <c r="H81" s="238" t="e">
        <f>H80-H79</f>
        <v>#REF!</v>
      </c>
      <c r="I81" s="237"/>
      <c r="J81" s="237"/>
      <c r="K81" s="113">
        <f t="shared" si="17"/>
        <v>66.150000000000006</v>
      </c>
      <c r="L81" s="197">
        <v>66.150000000000006</v>
      </c>
      <c r="M81" s="197">
        <v>66.150000000000006</v>
      </c>
    </row>
    <row r="82" spans="1:13" x14ac:dyDescent="0.2">
      <c r="A82" s="242" t="s">
        <v>148</v>
      </c>
      <c r="B82" s="250" t="s">
        <v>129</v>
      </c>
      <c r="C82" s="250" t="s">
        <v>147</v>
      </c>
      <c r="D82" s="250"/>
      <c r="E82" s="250"/>
      <c r="F82" s="250"/>
      <c r="G82" s="235"/>
      <c r="H82" s="238"/>
      <c r="I82" s="237"/>
      <c r="J82" s="237">
        <f t="shared" ref="J82:J85" si="19">J83</f>
        <v>464.66999999999996</v>
      </c>
      <c r="K82" s="113">
        <f t="shared" ref="K82:K109" si="20">L82-J82</f>
        <v>0</v>
      </c>
      <c r="L82" s="197">
        <f t="shared" si="18"/>
        <v>464.66999999999996</v>
      </c>
      <c r="M82" s="197">
        <f t="shared" si="18"/>
        <v>464.66999999999996</v>
      </c>
    </row>
    <row r="83" spans="1:13" x14ac:dyDescent="0.2">
      <c r="A83" s="242" t="s">
        <v>8</v>
      </c>
      <c r="B83" s="250" t="s">
        <v>129</v>
      </c>
      <c r="C83" s="250" t="s">
        <v>147</v>
      </c>
      <c r="D83" s="250" t="s">
        <v>147</v>
      </c>
      <c r="E83" s="250"/>
      <c r="F83" s="250"/>
      <c r="G83" s="235"/>
      <c r="H83" s="238"/>
      <c r="I83" s="237"/>
      <c r="J83" s="237">
        <f t="shared" si="19"/>
        <v>464.66999999999996</v>
      </c>
      <c r="K83" s="113">
        <f t="shared" si="20"/>
        <v>0</v>
      </c>
      <c r="L83" s="197">
        <f>L84</f>
        <v>464.66999999999996</v>
      </c>
      <c r="M83" s="197">
        <f>M84</f>
        <v>464.66999999999996</v>
      </c>
    </row>
    <row r="84" spans="1:13" x14ac:dyDescent="0.2">
      <c r="A84" s="123" t="s">
        <v>246</v>
      </c>
      <c r="B84" s="85" t="s">
        <v>129</v>
      </c>
      <c r="C84" s="85" t="s">
        <v>147</v>
      </c>
      <c r="D84" s="85" t="s">
        <v>147</v>
      </c>
      <c r="E84" s="85" t="s">
        <v>420</v>
      </c>
      <c r="F84" s="85"/>
      <c r="G84" s="235"/>
      <c r="H84" s="238"/>
      <c r="I84" s="237"/>
      <c r="J84" s="237">
        <f t="shared" si="19"/>
        <v>464.66999999999996</v>
      </c>
      <c r="K84" s="113">
        <f t="shared" si="20"/>
        <v>0</v>
      </c>
      <c r="L84" s="197">
        <f>L85</f>
        <v>464.66999999999996</v>
      </c>
      <c r="M84" s="197">
        <f>L84</f>
        <v>464.66999999999996</v>
      </c>
    </row>
    <row r="85" spans="1:13" ht="25.5" x14ac:dyDescent="0.2">
      <c r="A85" s="123" t="s">
        <v>247</v>
      </c>
      <c r="B85" s="85" t="s">
        <v>129</v>
      </c>
      <c r="C85" s="85" t="s">
        <v>147</v>
      </c>
      <c r="D85" s="85" t="s">
        <v>147</v>
      </c>
      <c r="E85" s="85" t="s">
        <v>393</v>
      </c>
      <c r="F85" s="85"/>
      <c r="G85" s="235"/>
      <c r="H85" s="238"/>
      <c r="I85" s="237"/>
      <c r="J85" s="237">
        <f t="shared" si="19"/>
        <v>464.66999999999996</v>
      </c>
      <c r="K85" s="113">
        <f t="shared" si="20"/>
        <v>0</v>
      </c>
      <c r="L85" s="197">
        <f>L86</f>
        <v>464.66999999999996</v>
      </c>
      <c r="M85" s="197">
        <f>L85</f>
        <v>464.66999999999996</v>
      </c>
    </row>
    <row r="86" spans="1:13" ht="25.5" x14ac:dyDescent="0.2">
      <c r="A86" s="124" t="s">
        <v>248</v>
      </c>
      <c r="B86" s="85" t="s">
        <v>129</v>
      </c>
      <c r="C86" s="85" t="s">
        <v>147</v>
      </c>
      <c r="D86" s="85" t="s">
        <v>147</v>
      </c>
      <c r="E86" s="85" t="s">
        <v>394</v>
      </c>
      <c r="F86" s="85"/>
      <c r="G86" s="235"/>
      <c r="H86" s="238"/>
      <c r="I86" s="239"/>
      <c r="J86" s="239">
        <f>J87+J88</f>
        <v>464.66999999999996</v>
      </c>
      <c r="K86" s="113">
        <f t="shared" si="20"/>
        <v>0</v>
      </c>
      <c r="L86" s="113">
        <f>L87+L88</f>
        <v>464.66999999999996</v>
      </c>
      <c r="M86" s="113">
        <f>M87+M88</f>
        <v>464.66999999999996</v>
      </c>
    </row>
    <row r="87" spans="1:13" x14ac:dyDescent="0.2">
      <c r="A87" s="124" t="s">
        <v>233</v>
      </c>
      <c r="B87" s="85" t="s">
        <v>129</v>
      </c>
      <c r="C87" s="85" t="s">
        <v>147</v>
      </c>
      <c r="D87" s="85" t="s">
        <v>147</v>
      </c>
      <c r="E87" s="85" t="s">
        <v>372</v>
      </c>
      <c r="F87" s="125" t="s">
        <v>145</v>
      </c>
      <c r="G87" s="235"/>
      <c r="H87" s="238"/>
      <c r="I87" s="237"/>
      <c r="J87" s="237">
        <v>356.89</v>
      </c>
      <c r="K87" s="113">
        <f t="shared" si="20"/>
        <v>0</v>
      </c>
      <c r="L87" s="113">
        <v>356.89</v>
      </c>
      <c r="M87" s="113">
        <v>356.89</v>
      </c>
    </row>
    <row r="88" spans="1:13" ht="38.25" x14ac:dyDescent="0.2">
      <c r="A88" s="124" t="s">
        <v>249</v>
      </c>
      <c r="B88" s="85" t="s">
        <v>129</v>
      </c>
      <c r="C88" s="85" t="s">
        <v>147</v>
      </c>
      <c r="D88" s="85" t="s">
        <v>147</v>
      </c>
      <c r="E88" s="85" t="s">
        <v>372</v>
      </c>
      <c r="F88" s="125" t="s">
        <v>234</v>
      </c>
      <c r="G88" s="235"/>
      <c r="H88" s="238"/>
      <c r="I88" s="237"/>
      <c r="J88" s="237">
        <v>107.78</v>
      </c>
      <c r="K88" s="113">
        <f t="shared" si="20"/>
        <v>0</v>
      </c>
      <c r="L88" s="113">
        <v>107.78</v>
      </c>
      <c r="M88" s="113">
        <v>107.78</v>
      </c>
    </row>
    <row r="89" spans="1:13" hidden="1" x14ac:dyDescent="0.2">
      <c r="A89" s="123" t="s">
        <v>263</v>
      </c>
      <c r="B89" s="85" t="s">
        <v>129</v>
      </c>
      <c r="C89" s="85" t="s">
        <v>147</v>
      </c>
      <c r="D89" s="85" t="s">
        <v>147</v>
      </c>
      <c r="E89" s="85" t="s">
        <v>372</v>
      </c>
      <c r="F89" s="85"/>
      <c r="K89" s="113">
        <f t="shared" si="20"/>
        <v>0</v>
      </c>
      <c r="L89" s="197"/>
      <c r="M89" s="197"/>
    </row>
    <row r="90" spans="1:13" ht="25.5" hidden="1" x14ac:dyDescent="0.2">
      <c r="A90" s="123" t="s">
        <v>146</v>
      </c>
      <c r="B90" s="85" t="s">
        <v>129</v>
      </c>
      <c r="C90" s="85" t="s">
        <v>147</v>
      </c>
      <c r="D90" s="85" t="s">
        <v>147</v>
      </c>
      <c r="E90" s="85" t="s">
        <v>372</v>
      </c>
      <c r="F90" s="85" t="s">
        <v>140</v>
      </c>
      <c r="K90" s="113">
        <f t="shared" si="20"/>
        <v>0</v>
      </c>
      <c r="L90" s="197"/>
      <c r="M90" s="197"/>
    </row>
    <row r="91" spans="1:13" ht="25.5" hidden="1" x14ac:dyDescent="0.2">
      <c r="A91" s="242" t="s">
        <v>150</v>
      </c>
      <c r="B91" s="250" t="s">
        <v>129</v>
      </c>
      <c r="C91" s="250" t="s">
        <v>149</v>
      </c>
      <c r="D91" s="250"/>
      <c r="E91" s="250"/>
      <c r="F91" s="250"/>
      <c r="J91" s="237"/>
      <c r="K91" s="113">
        <f t="shared" si="20"/>
        <v>0</v>
      </c>
      <c r="L91" s="113">
        <f t="shared" ref="L91:M93" si="21">L92</f>
        <v>0</v>
      </c>
      <c r="M91" s="113">
        <f t="shared" si="21"/>
        <v>0</v>
      </c>
    </row>
    <row r="92" spans="1:13" hidden="1" x14ac:dyDescent="0.2">
      <c r="A92" s="242" t="s">
        <v>151</v>
      </c>
      <c r="B92" s="250" t="s">
        <v>129</v>
      </c>
      <c r="C92" s="250" t="s">
        <v>149</v>
      </c>
      <c r="D92" s="250" t="s">
        <v>130</v>
      </c>
      <c r="E92" s="250" t="s">
        <v>420</v>
      </c>
      <c r="F92" s="250"/>
      <c r="J92" s="237"/>
      <c r="K92" s="113">
        <f t="shared" si="20"/>
        <v>0</v>
      </c>
      <c r="L92" s="113">
        <f t="shared" si="21"/>
        <v>0</v>
      </c>
      <c r="M92" s="113">
        <f t="shared" si="21"/>
        <v>0</v>
      </c>
    </row>
    <row r="93" spans="1:13" ht="25.5" hidden="1" x14ac:dyDescent="0.2">
      <c r="A93" s="252" t="s">
        <v>403</v>
      </c>
      <c r="B93" s="114">
        <v>801</v>
      </c>
      <c r="C93" s="85" t="s">
        <v>149</v>
      </c>
      <c r="D93" s="85" t="s">
        <v>130</v>
      </c>
      <c r="E93" s="85" t="s">
        <v>393</v>
      </c>
      <c r="F93" s="85"/>
      <c r="J93" s="237"/>
      <c r="K93" s="113">
        <f t="shared" si="20"/>
        <v>0</v>
      </c>
      <c r="L93" s="113">
        <f t="shared" si="21"/>
        <v>0</v>
      </c>
      <c r="M93" s="113">
        <f t="shared" si="21"/>
        <v>0</v>
      </c>
    </row>
    <row r="94" spans="1:13" hidden="1" x14ac:dyDescent="0.2">
      <c r="A94" s="123" t="s">
        <v>278</v>
      </c>
      <c r="B94" s="85" t="s">
        <v>129</v>
      </c>
      <c r="C94" s="85" t="s">
        <v>149</v>
      </c>
      <c r="D94" s="85" t="s">
        <v>130</v>
      </c>
      <c r="E94" s="85" t="s">
        <v>394</v>
      </c>
      <c r="F94" s="85"/>
      <c r="J94" s="237"/>
      <c r="K94" s="113">
        <f t="shared" si="20"/>
        <v>0</v>
      </c>
      <c r="L94" s="197">
        <f t="shared" ref="L94:M95" si="22">L95</f>
        <v>0</v>
      </c>
      <c r="M94" s="197">
        <f t="shared" si="22"/>
        <v>0</v>
      </c>
    </row>
    <row r="95" spans="1:13" hidden="1" x14ac:dyDescent="0.2">
      <c r="A95" s="123" t="s">
        <v>279</v>
      </c>
      <c r="B95" s="85" t="s">
        <v>129</v>
      </c>
      <c r="C95" s="85" t="s">
        <v>149</v>
      </c>
      <c r="D95" s="85" t="s">
        <v>130</v>
      </c>
      <c r="E95" s="85" t="s">
        <v>372</v>
      </c>
      <c r="F95" s="85"/>
      <c r="J95" s="237"/>
      <c r="K95" s="113">
        <f t="shared" si="20"/>
        <v>0</v>
      </c>
      <c r="L95" s="197">
        <f>L96</f>
        <v>0</v>
      </c>
      <c r="M95" s="197">
        <f t="shared" si="22"/>
        <v>0</v>
      </c>
    </row>
    <row r="96" spans="1:13" ht="25.5" hidden="1" x14ac:dyDescent="0.2">
      <c r="A96" s="123" t="s">
        <v>146</v>
      </c>
      <c r="B96" s="85" t="s">
        <v>129</v>
      </c>
      <c r="C96" s="85" t="s">
        <v>149</v>
      </c>
      <c r="D96" s="85" t="s">
        <v>130</v>
      </c>
      <c r="E96" s="85" t="s">
        <v>373</v>
      </c>
      <c r="F96" s="85" t="s">
        <v>140</v>
      </c>
      <c r="J96" s="237"/>
      <c r="K96" s="113">
        <f t="shared" si="20"/>
        <v>0</v>
      </c>
      <c r="L96" s="197"/>
      <c r="M96" s="197"/>
    </row>
    <row r="97" spans="1:13" x14ac:dyDescent="0.2">
      <c r="A97" s="242" t="s">
        <v>152</v>
      </c>
      <c r="B97" s="250" t="s">
        <v>129</v>
      </c>
      <c r="C97" s="250" t="s">
        <v>144</v>
      </c>
      <c r="D97" s="85"/>
      <c r="E97" s="85"/>
      <c r="F97" s="85"/>
      <c r="J97" s="237">
        <f>J102</f>
        <v>394.01</v>
      </c>
      <c r="K97" s="113">
        <f t="shared" si="20"/>
        <v>-41.599999999999966</v>
      </c>
      <c r="L97" s="197">
        <f>L98+L99</f>
        <v>352.41</v>
      </c>
      <c r="M97" s="197">
        <f>M98+M99</f>
        <v>352.41</v>
      </c>
    </row>
    <row r="98" spans="1:13" hidden="1" x14ac:dyDescent="0.2">
      <c r="A98" s="116" t="s">
        <v>83</v>
      </c>
      <c r="B98" s="85" t="s">
        <v>129</v>
      </c>
      <c r="C98" s="85" t="s">
        <v>144</v>
      </c>
      <c r="D98" s="85" t="s">
        <v>132</v>
      </c>
      <c r="E98" s="85" t="s">
        <v>402</v>
      </c>
      <c r="F98" s="85"/>
      <c r="J98" s="237"/>
      <c r="K98" s="113">
        <f t="shared" si="20"/>
        <v>352.41</v>
      </c>
      <c r="L98" s="197">
        <f>L101</f>
        <v>352.41</v>
      </c>
      <c r="M98" s="197">
        <f>L98</f>
        <v>352.41</v>
      </c>
    </row>
    <row r="99" spans="1:13" ht="25.5" hidden="1" x14ac:dyDescent="0.2">
      <c r="A99" s="84" t="s">
        <v>280</v>
      </c>
      <c r="B99" s="85" t="s">
        <v>129</v>
      </c>
      <c r="C99" s="85" t="s">
        <v>144</v>
      </c>
      <c r="D99" s="85" t="s">
        <v>132</v>
      </c>
      <c r="E99" s="85" t="s">
        <v>420</v>
      </c>
      <c r="F99" s="85"/>
      <c r="J99" s="237"/>
      <c r="K99" s="113">
        <f t="shared" si="20"/>
        <v>0</v>
      </c>
      <c r="L99" s="197">
        <v>0</v>
      </c>
      <c r="M99" s="197">
        <v>0</v>
      </c>
    </row>
    <row r="100" spans="1:13" ht="25.5" hidden="1" x14ac:dyDescent="0.2">
      <c r="A100" s="123" t="s">
        <v>146</v>
      </c>
      <c r="B100" s="85" t="s">
        <v>129</v>
      </c>
      <c r="C100" s="85" t="s">
        <v>144</v>
      </c>
      <c r="D100" s="85" t="s">
        <v>132</v>
      </c>
      <c r="E100" s="85" t="s">
        <v>396</v>
      </c>
      <c r="F100" s="85"/>
      <c r="J100" s="237"/>
      <c r="K100" s="113">
        <f t="shared" si="20"/>
        <v>0</v>
      </c>
      <c r="L100" s="113">
        <v>0</v>
      </c>
      <c r="M100" s="113">
        <v>0</v>
      </c>
    </row>
    <row r="101" spans="1:13" hidden="1" x14ac:dyDescent="0.2">
      <c r="A101" s="242" t="s">
        <v>152</v>
      </c>
      <c r="B101" s="250" t="s">
        <v>129</v>
      </c>
      <c r="C101" s="250" t="s">
        <v>144</v>
      </c>
      <c r="D101" s="250"/>
      <c r="E101" s="85"/>
      <c r="F101" s="85"/>
      <c r="J101" s="237"/>
      <c r="K101" s="113">
        <f t="shared" si="20"/>
        <v>352.41</v>
      </c>
      <c r="L101" s="113">
        <f t="shared" ref="L101:M104" si="23">L102</f>
        <v>352.41</v>
      </c>
      <c r="M101" s="113">
        <f t="shared" si="23"/>
        <v>352.41</v>
      </c>
    </row>
    <row r="102" spans="1:13" x14ac:dyDescent="0.2">
      <c r="A102" s="116" t="s">
        <v>87</v>
      </c>
      <c r="B102" s="85" t="s">
        <v>129</v>
      </c>
      <c r="C102" s="85" t="s">
        <v>144</v>
      </c>
      <c r="D102" s="85" t="s">
        <v>139</v>
      </c>
      <c r="E102" s="85"/>
      <c r="F102" s="85"/>
      <c r="J102" s="237">
        <f>J103</f>
        <v>394.01</v>
      </c>
      <c r="K102" s="113">
        <f t="shared" si="20"/>
        <v>-41.599999999999966</v>
      </c>
      <c r="L102" s="113">
        <f t="shared" si="23"/>
        <v>352.41</v>
      </c>
      <c r="M102" s="113">
        <f t="shared" si="23"/>
        <v>352.41</v>
      </c>
    </row>
    <row r="103" spans="1:13" x14ac:dyDescent="0.2">
      <c r="A103" s="84" t="s">
        <v>281</v>
      </c>
      <c r="B103" s="85" t="s">
        <v>129</v>
      </c>
      <c r="C103" s="85" t="s">
        <v>144</v>
      </c>
      <c r="D103" s="85" t="s">
        <v>139</v>
      </c>
      <c r="E103" s="85" t="s">
        <v>420</v>
      </c>
      <c r="F103" s="85"/>
      <c r="J103" s="237">
        <f>J104</f>
        <v>394.01</v>
      </c>
      <c r="K103" s="113">
        <f t="shared" si="20"/>
        <v>-41.599999999999966</v>
      </c>
      <c r="L103" s="197">
        <f t="shared" si="23"/>
        <v>352.41</v>
      </c>
      <c r="M103" s="197">
        <f t="shared" si="23"/>
        <v>352.41</v>
      </c>
    </row>
    <row r="104" spans="1:13" ht="25.5" x14ac:dyDescent="0.2">
      <c r="A104" s="123" t="s">
        <v>282</v>
      </c>
      <c r="B104" s="85" t="s">
        <v>129</v>
      </c>
      <c r="C104" s="85" t="s">
        <v>144</v>
      </c>
      <c r="D104" s="85" t="s">
        <v>139</v>
      </c>
      <c r="E104" s="85" t="s">
        <v>395</v>
      </c>
      <c r="F104" s="85"/>
      <c r="J104" s="237">
        <f>J105</f>
        <v>394.01</v>
      </c>
      <c r="K104" s="113">
        <f t="shared" si="20"/>
        <v>-41.599999999999966</v>
      </c>
      <c r="L104" s="197">
        <f t="shared" si="23"/>
        <v>352.41</v>
      </c>
      <c r="M104" s="197">
        <f t="shared" si="23"/>
        <v>352.41</v>
      </c>
    </row>
    <row r="105" spans="1:13" ht="25.5" x14ac:dyDescent="0.2">
      <c r="A105" s="124" t="s">
        <v>283</v>
      </c>
      <c r="B105" s="85" t="s">
        <v>129</v>
      </c>
      <c r="C105" s="85" t="s">
        <v>144</v>
      </c>
      <c r="D105" s="85" t="s">
        <v>139</v>
      </c>
      <c r="E105" s="85" t="s">
        <v>374</v>
      </c>
      <c r="F105" s="85"/>
      <c r="J105" s="237">
        <f>J106+J107</f>
        <v>394.01</v>
      </c>
      <c r="K105" s="113">
        <f t="shared" si="20"/>
        <v>-41.599999999999966</v>
      </c>
      <c r="L105" s="113">
        <f>L106+L107</f>
        <v>352.41</v>
      </c>
      <c r="M105" s="113">
        <f>M106+M107</f>
        <v>352.41</v>
      </c>
    </row>
    <row r="106" spans="1:13" x14ac:dyDescent="0.2">
      <c r="A106" s="124" t="s">
        <v>233</v>
      </c>
      <c r="B106" s="85" t="s">
        <v>129</v>
      </c>
      <c r="C106" s="85" t="s">
        <v>144</v>
      </c>
      <c r="D106" s="85" t="s">
        <v>139</v>
      </c>
      <c r="E106" s="85" t="s">
        <v>374</v>
      </c>
      <c r="F106" s="125" t="s">
        <v>145</v>
      </c>
      <c r="J106" s="237">
        <v>270.67</v>
      </c>
      <c r="K106" s="113">
        <f t="shared" si="20"/>
        <v>0</v>
      </c>
      <c r="L106" s="113">
        <v>270.67</v>
      </c>
      <c r="M106" s="113">
        <v>270.67</v>
      </c>
    </row>
    <row r="107" spans="1:13" ht="38.25" x14ac:dyDescent="0.2">
      <c r="A107" s="124" t="s">
        <v>249</v>
      </c>
      <c r="B107" s="85" t="s">
        <v>129</v>
      </c>
      <c r="C107" s="85" t="s">
        <v>144</v>
      </c>
      <c r="D107" s="85" t="s">
        <v>139</v>
      </c>
      <c r="E107" s="85" t="s">
        <v>374</v>
      </c>
      <c r="F107" s="125" t="s">
        <v>234</v>
      </c>
      <c r="J107" s="237">
        <v>123.34</v>
      </c>
      <c r="K107" s="113">
        <f t="shared" si="20"/>
        <v>-41.600000000000009</v>
      </c>
      <c r="L107" s="113">
        <v>81.739999999999995</v>
      </c>
      <c r="M107" s="113">
        <v>81.739999999999995</v>
      </c>
    </row>
    <row r="108" spans="1:13" x14ac:dyDescent="0.2">
      <c r="A108" s="84" t="s">
        <v>153</v>
      </c>
      <c r="B108" s="85" t="s">
        <v>129</v>
      </c>
      <c r="C108" s="85" t="s">
        <v>154</v>
      </c>
      <c r="D108" s="85" t="s">
        <v>154</v>
      </c>
      <c r="E108" s="85" t="s">
        <v>422</v>
      </c>
      <c r="F108" s="85" t="s">
        <v>133</v>
      </c>
      <c r="J108" s="237">
        <f>J109</f>
        <v>141.80000000000001</v>
      </c>
      <c r="K108" s="113">
        <f t="shared" si="20"/>
        <v>-73.610000000000014</v>
      </c>
      <c r="L108" s="197">
        <f>L109</f>
        <v>68.19</v>
      </c>
      <c r="M108" s="197">
        <f t="shared" ref="M108" si="24">M109</f>
        <v>136.37</v>
      </c>
    </row>
    <row r="109" spans="1:13" x14ac:dyDescent="0.2">
      <c r="A109" s="84" t="s">
        <v>153</v>
      </c>
      <c r="B109" s="84"/>
      <c r="C109" s="85"/>
      <c r="D109" s="85"/>
      <c r="E109" s="85"/>
      <c r="F109" s="85"/>
      <c r="J109" s="237">
        <v>141.80000000000001</v>
      </c>
      <c r="K109" s="113">
        <f t="shared" si="20"/>
        <v>-73.610000000000014</v>
      </c>
      <c r="L109" s="197">
        <v>68.19</v>
      </c>
      <c r="M109" s="197">
        <v>136.37</v>
      </c>
    </row>
    <row r="110" spans="1:13" x14ac:dyDescent="0.2">
      <c r="A110" s="314" t="s">
        <v>363</v>
      </c>
      <c r="B110" s="315"/>
      <c r="C110" s="315"/>
      <c r="D110" s="315"/>
      <c r="E110" s="315"/>
      <c r="F110" s="316"/>
      <c r="J110" s="237">
        <f>J8+J57+J63+J82+J97+J108</f>
        <v>3017.3599999999997</v>
      </c>
      <c r="K110" s="113">
        <f>K22+K43+K57+K108</f>
        <v>-94.909999999999968</v>
      </c>
      <c r="L110" s="197">
        <f>L108+L97+L91+L82+L63+L57+L8+L76</f>
        <v>3167.5</v>
      </c>
      <c r="M110" s="197">
        <f>M108+M97+M91+M82+M63+M57+M8+M76</f>
        <v>3177.1</v>
      </c>
    </row>
    <row r="111" spans="1:13" x14ac:dyDescent="0.2">
      <c r="L111" s="30"/>
      <c r="M111" s="30"/>
    </row>
    <row r="112" spans="1:13" x14ac:dyDescent="0.2">
      <c r="L112" s="30"/>
      <c r="M112" s="30"/>
    </row>
    <row r="113" spans="12:13" x14ac:dyDescent="0.2">
      <c r="L113" s="30"/>
      <c r="M113" s="30"/>
    </row>
    <row r="114" spans="12:13" x14ac:dyDescent="0.2">
      <c r="L114" s="30"/>
      <c r="M114" s="30"/>
    </row>
    <row r="115" spans="12:13" x14ac:dyDescent="0.2">
      <c r="L115" s="30"/>
      <c r="M115" s="30"/>
    </row>
    <row r="116" spans="12:13" x14ac:dyDescent="0.2">
      <c r="L116" s="30"/>
      <c r="M116" s="30"/>
    </row>
  </sheetData>
  <mergeCells count="4">
    <mergeCell ref="F1:N1"/>
    <mergeCell ref="O1:P1"/>
    <mergeCell ref="A3:M3"/>
    <mergeCell ref="A110:F110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6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11</vt:i4>
      </vt:variant>
    </vt:vector>
  </HeadingPairs>
  <TitlesOfParts>
    <vt:vector size="2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Перечень</vt:lpstr>
      <vt:lpstr>Лист1</vt:lpstr>
      <vt:lpstr>'Приложение 1'!Область_печати</vt:lpstr>
      <vt:lpstr>'Приложение 10'!Область_печати</vt:lpstr>
      <vt:lpstr>'Приложение 11'!Область_печати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Admin</cp:lastModifiedBy>
  <cp:lastPrinted>2022-11-03T04:29:59Z</cp:lastPrinted>
  <dcterms:created xsi:type="dcterms:W3CDTF">2007-09-12T09:25:25Z</dcterms:created>
  <dcterms:modified xsi:type="dcterms:W3CDTF">2022-11-03T04:30:09Z</dcterms:modified>
</cp:coreProperties>
</file>